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bilanca" sheetId="5" r:id="rId1"/>
    <sheet name="prihodi" sheetId="4" r:id="rId2"/>
    <sheet name="rashodi-opći dio" sheetId="8" r:id="rId3"/>
    <sheet name="račun financiranja" sheetId="9" r:id="rId4"/>
    <sheet name="posebni dio " sheetId="10" r:id="rId5"/>
  </sheets>
  <definedNames>
    <definedName name="_xlnm._FilterDatabase" localSheetId="4" hidden="1">'posebni dio '!$A$2:$E$241</definedName>
    <definedName name="_xlnm._FilterDatabase" localSheetId="1" hidden="1">prihodi!$A$1:$H$60</definedName>
    <definedName name="_xlnm._FilterDatabase" localSheetId="2" hidden="1">'rashodi-opći dio'!$A$1:$I$70</definedName>
    <definedName name="_xlnm.Print_Titles" localSheetId="4">'posebni dio '!$2:$3</definedName>
    <definedName name="_xlnm.Print_Titles" localSheetId="1">prihodi!$3:$3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bilanca!$A$1:$G$27</definedName>
    <definedName name="_xlnm.Print_Area" localSheetId="4">'posebni dio '!$A$1:$E$241</definedName>
    <definedName name="_xlnm.Print_Area" localSheetId="1">prihodi!$A$1:$H$60</definedName>
    <definedName name="_xlnm.Print_Area" localSheetId="3">'račun financiranja'!$A$1:$H$22</definedName>
    <definedName name="_xlnm.Print_Area" localSheetId="2">'rashodi-opći dio'!$A$1:$H$95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6" i="10" l="1"/>
  <c r="E181" i="10"/>
  <c r="E160" i="10"/>
  <c r="E202" i="10"/>
  <c r="E199" i="10"/>
  <c r="E194" i="10"/>
  <c r="E191" i="10"/>
  <c r="E180" i="10"/>
  <c r="E177" i="10"/>
  <c r="E172" i="10"/>
  <c r="E169" i="10"/>
  <c r="E163" i="10"/>
  <c r="E155" i="10"/>
  <c r="E152" i="10"/>
  <c r="E147" i="10"/>
  <c r="E144" i="10"/>
  <c r="E139" i="10"/>
  <c r="E138" i="10"/>
  <c r="E135" i="10"/>
  <c r="E130" i="10"/>
  <c r="E129" i="10"/>
  <c r="E126" i="10"/>
  <c r="E121" i="10"/>
  <c r="E118" i="10"/>
  <c r="H20" i="9"/>
  <c r="G20" i="9"/>
  <c r="H19" i="9"/>
  <c r="G19" i="9"/>
  <c r="H15" i="9"/>
  <c r="G15" i="9"/>
  <c r="H14" i="9"/>
  <c r="G14" i="9"/>
  <c r="H12" i="9"/>
  <c r="G12" i="9"/>
  <c r="H11" i="9"/>
  <c r="G11" i="9"/>
  <c r="H8" i="9"/>
  <c r="G8" i="9"/>
  <c r="G22" i="5" l="1"/>
  <c r="F22" i="5"/>
  <c r="D209" i="10" l="1"/>
  <c r="D219" i="10"/>
  <c r="H40" i="8"/>
  <c r="G40" i="8"/>
  <c r="H39" i="8"/>
  <c r="G39" i="8"/>
  <c r="H38" i="8"/>
  <c r="G38" i="8"/>
  <c r="H37" i="8"/>
  <c r="G37" i="8"/>
  <c r="H36" i="8"/>
  <c r="G36" i="8"/>
  <c r="D51" i="10" l="1"/>
  <c r="D54" i="10"/>
  <c r="C54" i="10"/>
  <c r="C51" i="10"/>
  <c r="C50" i="10" s="1"/>
  <c r="G68" i="8"/>
  <c r="H68" i="8"/>
  <c r="E66" i="8"/>
  <c r="F66" i="8"/>
  <c r="D66" i="8"/>
  <c r="D64" i="8"/>
  <c r="F64" i="8"/>
  <c r="E64" i="8"/>
  <c r="H65" i="8"/>
  <c r="G65" i="8"/>
  <c r="E51" i="4"/>
  <c r="F51" i="4"/>
  <c r="D51" i="4"/>
  <c r="F47" i="4"/>
  <c r="F46" i="4" s="1"/>
  <c r="E47" i="4"/>
  <c r="E46" i="4" s="1"/>
  <c r="D47" i="4"/>
  <c r="G48" i="4"/>
  <c r="H48" i="4"/>
  <c r="G30" i="4"/>
  <c r="H30" i="4"/>
  <c r="F7" i="4"/>
  <c r="D7" i="4"/>
  <c r="E7" i="4"/>
  <c r="E54" i="10" l="1"/>
  <c r="D50" i="10"/>
  <c r="E50" i="10" s="1"/>
  <c r="E51" i="10"/>
  <c r="H64" i="8"/>
  <c r="G64" i="8"/>
  <c r="G47" i="4"/>
  <c r="H46" i="4"/>
  <c r="H47" i="4"/>
  <c r="D46" i="4"/>
  <c r="G46" i="4" s="1"/>
  <c r="H95" i="8" l="1"/>
  <c r="G95" i="8"/>
  <c r="H93" i="8"/>
  <c r="G93" i="8"/>
  <c r="H91" i="8"/>
  <c r="G91" i="8"/>
  <c r="H89" i="8"/>
  <c r="G89" i="8"/>
  <c r="H88" i="8"/>
  <c r="G88" i="8"/>
  <c r="H87" i="8"/>
  <c r="G87" i="8"/>
  <c r="H86" i="8"/>
  <c r="G86" i="8"/>
  <c r="H85" i="8"/>
  <c r="G85" i="8"/>
  <c r="H83" i="8"/>
  <c r="G83" i="8"/>
  <c r="H82" i="8"/>
  <c r="G82" i="8"/>
  <c r="H81" i="8"/>
  <c r="G81" i="8"/>
  <c r="H80" i="8"/>
  <c r="G80" i="8"/>
  <c r="H77" i="8"/>
  <c r="G77" i="8"/>
  <c r="H75" i="8"/>
  <c r="G75" i="8"/>
  <c r="H70" i="8"/>
  <c r="G70" i="8"/>
  <c r="H67" i="8"/>
  <c r="G67" i="8"/>
  <c r="H62" i="8"/>
  <c r="G62" i="8"/>
  <c r="H61" i="8"/>
  <c r="G61" i="8"/>
  <c r="H58" i="8"/>
  <c r="G58" i="8"/>
  <c r="H57" i="8"/>
  <c r="G57" i="8"/>
  <c r="H56" i="8"/>
  <c r="G56" i="8"/>
  <c r="H55" i="8"/>
  <c r="G55" i="8"/>
  <c r="H53" i="8"/>
  <c r="G53" i="8"/>
  <c r="H52" i="8"/>
  <c r="G52" i="8"/>
  <c r="H50" i="8"/>
  <c r="G50" i="8"/>
  <c r="H47" i="8"/>
  <c r="G47" i="8"/>
  <c r="H46" i="8"/>
  <c r="G46" i="8"/>
  <c r="H45" i="8"/>
  <c r="G45" i="8"/>
  <c r="H44" i="8"/>
  <c r="G44" i="8"/>
  <c r="H43" i="8"/>
  <c r="G43" i="8"/>
  <c r="H42" i="8"/>
  <c r="G42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4" i="8"/>
  <c r="G24" i="8"/>
  <c r="H22" i="8"/>
  <c r="G22" i="8"/>
  <c r="H21" i="8"/>
  <c r="G21" i="8"/>
  <c r="H20" i="8"/>
  <c r="G20" i="8"/>
  <c r="H19" i="8"/>
  <c r="G19" i="8"/>
  <c r="H17" i="8"/>
  <c r="G17" i="8"/>
  <c r="H16" i="8"/>
  <c r="G16" i="8"/>
  <c r="H15" i="8"/>
  <c r="G15" i="8"/>
  <c r="H12" i="8"/>
  <c r="G12" i="8"/>
  <c r="H11" i="8"/>
  <c r="G11" i="8"/>
  <c r="H9" i="8"/>
  <c r="G9" i="8"/>
  <c r="H7" i="8"/>
  <c r="G7" i="8"/>
  <c r="H59" i="4"/>
  <c r="G59" i="4"/>
  <c r="H58" i="4"/>
  <c r="G58" i="4"/>
  <c r="H56" i="4"/>
  <c r="G56" i="4"/>
  <c r="H53" i="4"/>
  <c r="G53" i="4"/>
  <c r="H52" i="4"/>
  <c r="G52" i="4"/>
  <c r="H45" i="4"/>
  <c r="G45" i="4"/>
  <c r="H42" i="4"/>
  <c r="G42" i="4"/>
  <c r="H41" i="4"/>
  <c r="G41" i="4"/>
  <c r="H37" i="4"/>
  <c r="G37" i="4"/>
  <c r="H35" i="4"/>
  <c r="G35" i="4"/>
  <c r="H34" i="4"/>
  <c r="G34" i="4"/>
  <c r="H33" i="4"/>
  <c r="G33" i="4"/>
  <c r="H32" i="4"/>
  <c r="G32" i="4"/>
  <c r="H28" i="4"/>
  <c r="G28" i="4"/>
  <c r="H27" i="4"/>
  <c r="G27" i="4"/>
  <c r="H26" i="4"/>
  <c r="G26" i="4"/>
  <c r="H25" i="4"/>
  <c r="G25" i="4"/>
  <c r="H24" i="4"/>
  <c r="G24" i="4"/>
  <c r="H21" i="4"/>
  <c r="G21" i="4"/>
  <c r="H20" i="4"/>
  <c r="G20" i="4"/>
  <c r="H18" i="4"/>
  <c r="G18" i="4"/>
  <c r="H17" i="4"/>
  <c r="G17" i="4"/>
  <c r="H16" i="4"/>
  <c r="G16" i="4"/>
  <c r="H14" i="4"/>
  <c r="G14" i="4"/>
  <c r="H13" i="4"/>
  <c r="G13" i="4"/>
  <c r="H12" i="4"/>
  <c r="G12" i="4"/>
  <c r="H8" i="4"/>
  <c r="G8" i="4"/>
  <c r="D25" i="8" l="1"/>
  <c r="E25" i="8"/>
  <c r="D34" i="10"/>
  <c r="C34" i="10"/>
  <c r="E34" i="10" l="1"/>
  <c r="F54" i="8"/>
  <c r="F51" i="8"/>
  <c r="E51" i="8"/>
  <c r="E49" i="8" s="1"/>
  <c r="F25" i="8"/>
  <c r="D28" i="10" s="1"/>
  <c r="F18" i="8"/>
  <c r="F14" i="8"/>
  <c r="F6" i="8"/>
  <c r="F15" i="4"/>
  <c r="E15" i="4"/>
  <c r="E19" i="4"/>
  <c r="F57" i="4"/>
  <c r="D40" i="4"/>
  <c r="F40" i="4"/>
  <c r="E40" i="4"/>
  <c r="F31" i="4"/>
  <c r="F29" i="4" s="1"/>
  <c r="D31" i="4"/>
  <c r="D29" i="4" s="1"/>
  <c r="E31" i="4"/>
  <c r="E29" i="4" s="1"/>
  <c r="F11" i="4"/>
  <c r="E11" i="4"/>
  <c r="H51" i="8" l="1"/>
  <c r="F49" i="8"/>
  <c r="H49" i="8" s="1"/>
  <c r="H25" i="8"/>
  <c r="G25" i="8"/>
  <c r="G40" i="4"/>
  <c r="H40" i="4"/>
  <c r="H31" i="4"/>
  <c r="G31" i="4"/>
  <c r="G51" i="4"/>
  <c r="H51" i="4"/>
  <c r="H11" i="4"/>
  <c r="H15" i="4"/>
  <c r="G29" i="4" l="1"/>
  <c r="H29" i="4"/>
  <c r="C241" i="10"/>
  <c r="F35" i="8" l="1"/>
  <c r="E35" i="8"/>
  <c r="D21" i="9"/>
  <c r="D18" i="9"/>
  <c r="D17" i="9" s="1"/>
  <c r="D13" i="9"/>
  <c r="D10" i="9"/>
  <c r="D7" i="9"/>
  <c r="D6" i="9" s="1"/>
  <c r="D94" i="8"/>
  <c r="D92" i="8"/>
  <c r="D90" i="8"/>
  <c r="D84" i="8"/>
  <c r="D79" i="8"/>
  <c r="D76" i="8"/>
  <c r="D74" i="8"/>
  <c r="D69" i="8"/>
  <c r="D63" i="8" s="1"/>
  <c r="D60" i="8"/>
  <c r="D59" i="8" s="1"/>
  <c r="D54" i="8"/>
  <c r="G54" i="8" s="1"/>
  <c r="D51" i="8"/>
  <c r="G51" i="8" s="1"/>
  <c r="D41" i="8"/>
  <c r="D35" i="8"/>
  <c r="D23" i="8" s="1"/>
  <c r="D18" i="8"/>
  <c r="G18" i="8" s="1"/>
  <c r="D14" i="8"/>
  <c r="G14" i="8" s="1"/>
  <c r="D10" i="8"/>
  <c r="D8" i="8"/>
  <c r="D6" i="8"/>
  <c r="G6" i="8" s="1"/>
  <c r="D57" i="4"/>
  <c r="D55" i="4"/>
  <c r="D44" i="4"/>
  <c r="D43" i="4" s="1"/>
  <c r="D39" i="4"/>
  <c r="D38" i="4" s="1"/>
  <c r="D36" i="4"/>
  <c r="D23" i="4"/>
  <c r="D19" i="4"/>
  <c r="D15" i="4"/>
  <c r="G15" i="4" s="1"/>
  <c r="D11" i="4"/>
  <c r="G11" i="4" s="1"/>
  <c r="H35" i="8" l="1"/>
  <c r="D33" i="10"/>
  <c r="G35" i="8"/>
  <c r="D73" i="8"/>
  <c r="D49" i="8"/>
  <c r="G49" i="8" s="1"/>
  <c r="D5" i="8"/>
  <c r="D16" i="9"/>
  <c r="D9" i="9"/>
  <c r="D5" i="9" s="1"/>
  <c r="F23" i="8"/>
  <c r="G23" i="8" s="1"/>
  <c r="D13" i="8"/>
  <c r="D50" i="4"/>
  <c r="D49" i="4" s="1"/>
  <c r="G57" i="4"/>
  <c r="G7" i="4"/>
  <c r="H7" i="4"/>
  <c r="D78" i="8"/>
  <c r="D22" i="4"/>
  <c r="D10" i="4"/>
  <c r="D6" i="4" s="1"/>
  <c r="D5" i="4" l="1"/>
  <c r="D72" i="8"/>
  <c r="D48" i="8"/>
  <c r="D4" i="8" s="1"/>
  <c r="D4" i="9"/>
  <c r="C21" i="5"/>
  <c r="C9" i="5" l="1"/>
  <c r="C8" i="5" l="1"/>
  <c r="C10" i="5" s="1"/>
  <c r="C20" i="5"/>
  <c r="C11" i="5"/>
  <c r="C12" i="5"/>
  <c r="C13" i="5" l="1"/>
  <c r="C14" i="5" s="1"/>
  <c r="C23" i="5" s="1"/>
  <c r="C24" i="5" s="1"/>
  <c r="C26" i="5" l="1"/>
  <c r="F74" i="8"/>
  <c r="G74" i="8" l="1"/>
  <c r="F19" i="4"/>
  <c r="G19" i="4" l="1"/>
  <c r="H19" i="4"/>
  <c r="D162" i="10"/>
  <c r="C162" i="10"/>
  <c r="E162" i="10" l="1"/>
  <c r="D241" i="10"/>
  <c r="E241" i="10" s="1"/>
  <c r="C240" i="10" l="1"/>
  <c r="C239" i="10" s="1"/>
  <c r="C238" i="10" s="1"/>
  <c r="D240" i="10" l="1"/>
  <c r="E240" i="10" s="1"/>
  <c r="D239" i="10" l="1"/>
  <c r="E239" i="10" s="1"/>
  <c r="D238" i="10" l="1"/>
  <c r="E238" i="10" s="1"/>
  <c r="F60" i="8" l="1"/>
  <c r="E60" i="8"/>
  <c r="H60" i="8" l="1"/>
  <c r="G60" i="8"/>
  <c r="D88" i="10"/>
  <c r="C88" i="10"/>
  <c r="C87" i="10" s="1"/>
  <c r="C86" i="10" s="1"/>
  <c r="C85" i="10" s="1"/>
  <c r="F92" i="8"/>
  <c r="E92" i="8"/>
  <c r="E94" i="8"/>
  <c r="F94" i="8"/>
  <c r="E88" i="10" l="1"/>
  <c r="H94" i="8"/>
  <c r="G94" i="8"/>
  <c r="H92" i="8"/>
  <c r="G92" i="8"/>
  <c r="D87" i="10"/>
  <c r="E87" i="10" s="1"/>
  <c r="D86" i="10" l="1"/>
  <c r="E86" i="10" s="1"/>
  <c r="D85" i="10" l="1"/>
  <c r="E85" i="10" s="1"/>
  <c r="E10" i="4" l="1"/>
  <c r="E6" i="4" s="1"/>
  <c r="F10" i="4"/>
  <c r="H10" i="4" l="1"/>
  <c r="G10" i="4"/>
  <c r="F6" i="4"/>
  <c r="H6" i="4" l="1"/>
  <c r="G6" i="4"/>
  <c r="D32" i="10"/>
  <c r="F7" i="9"/>
  <c r="E7" i="9"/>
  <c r="H7" i="9" l="1"/>
  <c r="G7" i="9"/>
  <c r="F6" i="9"/>
  <c r="D201" i="10"/>
  <c r="C201" i="10"/>
  <c r="C200" i="10" s="1"/>
  <c r="D198" i="10"/>
  <c r="C198" i="10"/>
  <c r="C197" i="10" s="1"/>
  <c r="E6" i="9"/>
  <c r="H6" i="9" l="1"/>
  <c r="G6" i="9"/>
  <c r="E201" i="10"/>
  <c r="E198" i="10"/>
  <c r="D200" i="10"/>
  <c r="E200" i="10" s="1"/>
  <c r="C196" i="10"/>
  <c r="D197" i="10"/>
  <c r="E197" i="10" s="1"/>
  <c r="D196" i="10" l="1"/>
  <c r="E196" i="10" s="1"/>
  <c r="C95" i="10" l="1"/>
  <c r="D95" i="10"/>
  <c r="D101" i="10"/>
  <c r="E95" i="10" l="1"/>
  <c r="D100" i="10"/>
  <c r="F21" i="9" l="1"/>
  <c r="E21" i="9"/>
  <c r="C101" i="10" s="1"/>
  <c r="C100" i="10" l="1"/>
  <c r="E13" i="9"/>
  <c r="F13" i="9"/>
  <c r="H13" i="9" l="1"/>
  <c r="G13" i="9"/>
  <c r="D53" i="10"/>
  <c r="C53" i="10"/>
  <c r="C52" i="10" s="1"/>
  <c r="C49" i="10" s="1"/>
  <c r="C62" i="10"/>
  <c r="D236" i="10"/>
  <c r="C236" i="10"/>
  <c r="C235" i="10" s="1"/>
  <c r="C234" i="10" s="1"/>
  <c r="C233" i="10" s="1"/>
  <c r="D224" i="10"/>
  <c r="C224" i="10"/>
  <c r="C223" i="10" s="1"/>
  <c r="C222" i="10" s="1"/>
  <c r="E236" i="10" l="1"/>
  <c r="D221" i="10"/>
  <c r="E224" i="10"/>
  <c r="D52" i="10"/>
  <c r="E53" i="10"/>
  <c r="H66" i="8"/>
  <c r="G66" i="8"/>
  <c r="C221" i="10"/>
  <c r="D235" i="10"/>
  <c r="E235" i="10" s="1"/>
  <c r="D223" i="10"/>
  <c r="E223" i="10" s="1"/>
  <c r="D49" i="10" l="1"/>
  <c r="E49" i="10" s="1"/>
  <c r="E52" i="10"/>
  <c r="E221" i="10"/>
  <c r="D234" i="10"/>
  <c r="E234" i="10" s="1"/>
  <c r="D222" i="10"/>
  <c r="E222" i="10" s="1"/>
  <c r="F76" i="8"/>
  <c r="G76" i="8" l="1"/>
  <c r="D233" i="10"/>
  <c r="E233" i="10" s="1"/>
  <c r="F23" i="4" l="1"/>
  <c r="G23" i="4" l="1"/>
  <c r="E23" i="4"/>
  <c r="H23" i="4" s="1"/>
  <c r="D231" i="10" l="1"/>
  <c r="C231" i="10"/>
  <c r="F59" i="8"/>
  <c r="E59" i="8"/>
  <c r="E231" i="10" l="1"/>
  <c r="H59" i="8"/>
  <c r="G59" i="8"/>
  <c r="F36" i="4"/>
  <c r="E36" i="4"/>
  <c r="G36" i="4" l="1"/>
  <c r="H36" i="4"/>
  <c r="C219" i="10" l="1"/>
  <c r="C214" i="10"/>
  <c r="C211" i="10" s="1"/>
  <c r="C209" i="10"/>
  <c r="C193" i="10"/>
  <c r="C192" i="10" s="1"/>
  <c r="C190" i="10"/>
  <c r="C189" i="10" s="1"/>
  <c r="C185" i="10"/>
  <c r="C184" i="10" s="1"/>
  <c r="C183" i="10" s="1"/>
  <c r="C179" i="10"/>
  <c r="C178" i="10" s="1"/>
  <c r="C176" i="10"/>
  <c r="C175" i="10" s="1"/>
  <c r="C171" i="10"/>
  <c r="C170" i="10" s="1"/>
  <c r="C168" i="10"/>
  <c r="C167" i="10" s="1"/>
  <c r="C161" i="10"/>
  <c r="C159" i="10"/>
  <c r="C158" i="10" s="1"/>
  <c r="C154" i="10"/>
  <c r="C153" i="10" s="1"/>
  <c r="C151" i="10"/>
  <c r="C150" i="10" s="1"/>
  <c r="C146" i="10"/>
  <c r="C145" i="10" s="1"/>
  <c r="C143" i="10"/>
  <c r="C142" i="10" s="1"/>
  <c r="C137" i="10"/>
  <c r="C136" i="10" s="1"/>
  <c r="C134" i="10"/>
  <c r="C133" i="10" s="1"/>
  <c r="C128" i="10"/>
  <c r="C127" i="10" s="1"/>
  <c r="C125" i="10"/>
  <c r="C124" i="10" s="1"/>
  <c r="C120" i="10"/>
  <c r="C119" i="10" s="1"/>
  <c r="C117" i="10"/>
  <c r="C116" i="10" s="1"/>
  <c r="C111" i="10"/>
  <c r="C110" i="10" s="1"/>
  <c r="C109" i="10" s="1"/>
  <c r="C108" i="10"/>
  <c r="C107" i="10" s="1"/>
  <c r="C106" i="10" s="1"/>
  <c r="C99" i="10"/>
  <c r="C98" i="10" s="1"/>
  <c r="C97" i="10" s="1"/>
  <c r="C96" i="10"/>
  <c r="C83" i="10"/>
  <c r="C82" i="10"/>
  <c r="C81" i="10"/>
  <c r="C76" i="10"/>
  <c r="C71" i="10"/>
  <c r="C70" i="10" s="1"/>
  <c r="C69" i="10" s="1"/>
  <c r="C68" i="10"/>
  <c r="C67" i="10" s="1"/>
  <c r="C66" i="10" s="1"/>
  <c r="C63" i="10"/>
  <c r="C61" i="10"/>
  <c r="C60" i="10"/>
  <c r="C59" i="10"/>
  <c r="C48" i="10"/>
  <c r="C47" i="10"/>
  <c r="C46" i="10"/>
  <c r="C45" i="10"/>
  <c r="C42" i="10"/>
  <c r="C41" i="10"/>
  <c r="C40" i="10"/>
  <c r="C39" i="10"/>
  <c r="C38" i="10"/>
  <c r="C37" i="10"/>
  <c r="C35" i="10"/>
  <c r="C32" i="10"/>
  <c r="E32" i="10" s="1"/>
  <c r="C31" i="10"/>
  <c r="C30" i="10"/>
  <c r="C29" i="10"/>
  <c r="C27" i="10"/>
  <c r="C25" i="10"/>
  <c r="C24" i="10"/>
  <c r="C23" i="10"/>
  <c r="C22" i="10"/>
  <c r="C20" i="10"/>
  <c r="C19" i="10"/>
  <c r="C18" i="10"/>
  <c r="C15" i="10"/>
  <c r="C14" i="10"/>
  <c r="C12" i="10"/>
  <c r="C11" i="10" s="1"/>
  <c r="C10" i="10"/>
  <c r="C9" i="10" s="1"/>
  <c r="E18" i="9"/>
  <c r="E17" i="9" s="1"/>
  <c r="E10" i="9"/>
  <c r="E90" i="8"/>
  <c r="E84" i="8"/>
  <c r="E79" i="8"/>
  <c r="E76" i="8"/>
  <c r="H76" i="8" s="1"/>
  <c r="E74" i="8"/>
  <c r="H74" i="8" s="1"/>
  <c r="E69" i="8"/>
  <c r="E63" i="8" s="1"/>
  <c r="E54" i="8"/>
  <c r="H54" i="8" s="1"/>
  <c r="E41" i="8"/>
  <c r="C33" i="10"/>
  <c r="E33" i="10" s="1"/>
  <c r="C28" i="10"/>
  <c r="E28" i="10" s="1"/>
  <c r="E18" i="8"/>
  <c r="H18" i="8" s="1"/>
  <c r="E14" i="8"/>
  <c r="H14" i="8" s="1"/>
  <c r="E10" i="8"/>
  <c r="E8" i="8"/>
  <c r="E6" i="8"/>
  <c r="H6" i="8" s="1"/>
  <c r="E57" i="4"/>
  <c r="H57" i="4" s="1"/>
  <c r="E55" i="4"/>
  <c r="E44" i="4"/>
  <c r="E43" i="4" s="1"/>
  <c r="E39" i="4"/>
  <c r="E38" i="4" s="1"/>
  <c r="C206" i="10" l="1"/>
  <c r="E209" i="10"/>
  <c r="C218" i="10"/>
  <c r="C217" i="10" s="1"/>
  <c r="C216" i="10" s="1"/>
  <c r="E219" i="10"/>
  <c r="C26" i="10"/>
  <c r="C157" i="10"/>
  <c r="E78" i="8"/>
  <c r="E22" i="4"/>
  <c r="E5" i="4" s="1"/>
  <c r="E16" i="9"/>
  <c r="E9" i="9"/>
  <c r="E5" i="9" s="1"/>
  <c r="C94" i="10"/>
  <c r="C93" i="10" s="1"/>
  <c r="C92" i="10" s="1"/>
  <c r="C90" i="10" s="1"/>
  <c r="C188" i="10"/>
  <c r="C141" i="10"/>
  <c r="E73" i="8"/>
  <c r="E50" i="4"/>
  <c r="C13" i="10"/>
  <c r="C8" i="10" s="1"/>
  <c r="C44" i="10"/>
  <c r="C43" i="10" s="1"/>
  <c r="E5" i="8"/>
  <c r="C174" i="10"/>
  <c r="C65" i="10"/>
  <c r="C75" i="10"/>
  <c r="C58" i="10"/>
  <c r="C57" i="10" s="1"/>
  <c r="C56" i="10" s="1"/>
  <c r="C80" i="10"/>
  <c r="C79" i="10" s="1"/>
  <c r="C78" i="10" s="1"/>
  <c r="C230" i="10"/>
  <c r="C229" i="10" s="1"/>
  <c r="C228" i="10" s="1"/>
  <c r="C226" i="10" s="1"/>
  <c r="E23" i="8"/>
  <c r="C166" i="10"/>
  <c r="C149" i="10"/>
  <c r="C132" i="10"/>
  <c r="C123" i="10"/>
  <c r="E48" i="8"/>
  <c r="C17" i="10"/>
  <c r="C21" i="10"/>
  <c r="C36" i="10"/>
  <c r="C115" i="10"/>
  <c r="C105" i="10"/>
  <c r="C103" i="10" s="1"/>
  <c r="C208" i="10"/>
  <c r="C207" i="10" s="1"/>
  <c r="C213" i="10"/>
  <c r="C212" i="10" s="1"/>
  <c r="C204" i="10" l="1"/>
  <c r="D21" i="5"/>
  <c r="E13" i="8"/>
  <c r="E4" i="8" s="1"/>
  <c r="H23" i="8"/>
  <c r="E49" i="4"/>
  <c r="D9" i="5" s="1"/>
  <c r="C113" i="10"/>
  <c r="E72" i="8"/>
  <c r="D12" i="5" s="1"/>
  <c r="D20" i="5"/>
  <c r="E4" i="9"/>
  <c r="C74" i="10"/>
  <c r="C16" i="10"/>
  <c r="C7" i="10" s="1"/>
  <c r="D24" i="5" l="1"/>
  <c r="D8" i="5"/>
  <c r="D10" i="5" s="1"/>
  <c r="C73" i="10"/>
  <c r="C5" i="10" s="1"/>
  <c r="C4" i="10" s="1"/>
  <c r="D11" i="5"/>
  <c r="D63" i="10"/>
  <c r="D62" i="10"/>
  <c r="E62" i="10" s="1"/>
  <c r="D185" i="10"/>
  <c r="E185" i="10" s="1"/>
  <c r="D13" i="5" l="1"/>
  <c r="D184" i="10"/>
  <c r="E184" i="10" s="1"/>
  <c r="D14" i="5" l="1"/>
  <c r="D183" i="10"/>
  <c r="E183" i="10" s="1"/>
  <c r="D26" i="5" l="1"/>
  <c r="F79" i="8"/>
  <c r="D82" i="10"/>
  <c r="E82" i="10" s="1"/>
  <c r="H79" i="8" l="1"/>
  <c r="G79" i="8"/>
  <c r="D193" i="10" l="1"/>
  <c r="E193" i="10" s="1"/>
  <c r="D190" i="10"/>
  <c r="E190" i="10" s="1"/>
  <c r="D189" i="10" l="1"/>
  <c r="E189" i="10" s="1"/>
  <c r="D192" i="10"/>
  <c r="E192" i="10" s="1"/>
  <c r="D218" i="10"/>
  <c r="E218" i="10" s="1"/>
  <c r="D46" i="10"/>
  <c r="E46" i="10" s="1"/>
  <c r="F55" i="4"/>
  <c r="F50" i="4" s="1"/>
  <c r="D68" i="10"/>
  <c r="E68" i="10" s="1"/>
  <c r="D71" i="10"/>
  <c r="E71" i="10" s="1"/>
  <c r="D10" i="10"/>
  <c r="E10" i="10" s="1"/>
  <c r="D12" i="10"/>
  <c r="E12" i="10" s="1"/>
  <c r="D14" i="10"/>
  <c r="E14" i="10" s="1"/>
  <c r="D15" i="10"/>
  <c r="E15" i="10" s="1"/>
  <c r="D18" i="10"/>
  <c r="E18" i="10" s="1"/>
  <c r="D19" i="10"/>
  <c r="E19" i="10" s="1"/>
  <c r="D20" i="10"/>
  <c r="E20" i="10" s="1"/>
  <c r="D22" i="10"/>
  <c r="E22" i="10" s="1"/>
  <c r="D23" i="10"/>
  <c r="E23" i="10" s="1"/>
  <c r="D24" i="10"/>
  <c r="E24" i="10" s="1"/>
  <c r="D25" i="10"/>
  <c r="E25" i="10" s="1"/>
  <c r="D27" i="10"/>
  <c r="E27" i="10" s="1"/>
  <c r="D29" i="10"/>
  <c r="E29" i="10" s="1"/>
  <c r="D30" i="10"/>
  <c r="E30" i="10" s="1"/>
  <c r="D31" i="10"/>
  <c r="E31" i="10" s="1"/>
  <c r="D35" i="10"/>
  <c r="E35" i="10" s="1"/>
  <c r="D37" i="10"/>
  <c r="E37" i="10" s="1"/>
  <c r="D38" i="10"/>
  <c r="E38" i="10" s="1"/>
  <c r="D39" i="10"/>
  <c r="E39" i="10" s="1"/>
  <c r="D40" i="10"/>
  <c r="E40" i="10" s="1"/>
  <c r="D41" i="10"/>
  <c r="E41" i="10" s="1"/>
  <c r="D42" i="10"/>
  <c r="E42" i="10" s="1"/>
  <c r="D45" i="10"/>
  <c r="E45" i="10" s="1"/>
  <c r="D47" i="10"/>
  <c r="E47" i="10" s="1"/>
  <c r="D48" i="10"/>
  <c r="E48" i="10" s="1"/>
  <c r="D59" i="10"/>
  <c r="E59" i="10" s="1"/>
  <c r="D60" i="10"/>
  <c r="E60" i="10" s="1"/>
  <c r="D61" i="10"/>
  <c r="E61" i="10" s="1"/>
  <c r="D117" i="10"/>
  <c r="E117" i="10" s="1"/>
  <c r="D120" i="10"/>
  <c r="E120" i="10" s="1"/>
  <c r="D128" i="10"/>
  <c r="E128" i="10" s="1"/>
  <c r="D125" i="10"/>
  <c r="E125" i="10" s="1"/>
  <c r="D134" i="10"/>
  <c r="E134" i="10" s="1"/>
  <c r="D137" i="10"/>
  <c r="E137" i="10" s="1"/>
  <c r="D143" i="10"/>
  <c r="E143" i="10" s="1"/>
  <c r="D146" i="10"/>
  <c r="E146" i="10" s="1"/>
  <c r="D151" i="10"/>
  <c r="E151" i="10" s="1"/>
  <c r="D154" i="10"/>
  <c r="E154" i="10" s="1"/>
  <c r="D159" i="10"/>
  <c r="E159" i="10" s="1"/>
  <c r="D168" i="10"/>
  <c r="E168" i="10" s="1"/>
  <c r="D171" i="10"/>
  <c r="E171" i="10" s="1"/>
  <c r="D176" i="10"/>
  <c r="E176" i="10" s="1"/>
  <c r="D179" i="10"/>
  <c r="E179" i="10" s="1"/>
  <c r="D214" i="10"/>
  <c r="E214" i="10" s="1"/>
  <c r="D230" i="10"/>
  <c r="E230" i="10" s="1"/>
  <c r="F10" i="9"/>
  <c r="F18" i="9"/>
  <c r="F44" i="4"/>
  <c r="D111" i="10"/>
  <c r="E111" i="10" s="1"/>
  <c r="D99" i="10"/>
  <c r="E99" i="10" s="1"/>
  <c r="F8" i="8"/>
  <c r="F10" i="8"/>
  <c r="F41" i="8"/>
  <c r="F69" i="8"/>
  <c r="F63" i="8" s="1"/>
  <c r="F84" i="8"/>
  <c r="F90" i="8"/>
  <c r="D76" i="10"/>
  <c r="E76" i="10" s="1"/>
  <c r="D81" i="10"/>
  <c r="E81" i="10" s="1"/>
  <c r="D83" i="10"/>
  <c r="E83" i="10" s="1"/>
  <c r="D96" i="10"/>
  <c r="E96" i="10" s="1"/>
  <c r="D108" i="10"/>
  <c r="E108" i="10" s="1"/>
  <c r="H18" i="9" l="1"/>
  <c r="G18" i="9"/>
  <c r="H10" i="9"/>
  <c r="G10" i="9"/>
  <c r="F78" i="8"/>
  <c r="H8" i="8"/>
  <c r="G8" i="8"/>
  <c r="H41" i="8"/>
  <c r="G41" i="8"/>
  <c r="H10" i="8"/>
  <c r="G10" i="8"/>
  <c r="H90" i="8"/>
  <c r="G90" i="8"/>
  <c r="H84" i="8"/>
  <c r="G84" i="8"/>
  <c r="H69" i="8"/>
  <c r="G69" i="8"/>
  <c r="H50" i="4"/>
  <c r="G50" i="4"/>
  <c r="H55" i="4"/>
  <c r="G55" i="4"/>
  <c r="G44" i="4"/>
  <c r="H44" i="4"/>
  <c r="F49" i="4"/>
  <c r="D94" i="10"/>
  <c r="E94" i="10" s="1"/>
  <c r="D150" i="10"/>
  <c r="E150" i="10" s="1"/>
  <c r="F9" i="9"/>
  <c r="D188" i="10"/>
  <c r="E188" i="10" s="1"/>
  <c r="D75" i="10"/>
  <c r="E75" i="10" s="1"/>
  <c r="D142" i="10"/>
  <c r="E142" i="10" s="1"/>
  <c r="D229" i="10"/>
  <c r="E229" i="10" s="1"/>
  <c r="D153" i="10"/>
  <c r="E153" i="10" s="1"/>
  <c r="F43" i="4"/>
  <c r="F39" i="4"/>
  <c r="D170" i="10"/>
  <c r="E170" i="10" s="1"/>
  <c r="D161" i="10"/>
  <c r="E161" i="10" s="1"/>
  <c r="D158" i="10"/>
  <c r="E158" i="10" s="1"/>
  <c r="D145" i="10"/>
  <c r="E145" i="10" s="1"/>
  <c r="D136" i="10"/>
  <c r="E136" i="10" s="1"/>
  <c r="D127" i="10"/>
  <c r="E127" i="10" s="1"/>
  <c r="D124" i="10"/>
  <c r="E124" i="10" s="1"/>
  <c r="D119" i="10"/>
  <c r="E119" i="10" s="1"/>
  <c r="D178" i="10"/>
  <c r="E178" i="10" s="1"/>
  <c r="D110" i="10"/>
  <c r="E110" i="10" s="1"/>
  <c r="F17" i="9"/>
  <c r="D98" i="10"/>
  <c r="E98" i="10" s="1"/>
  <c r="D70" i="10"/>
  <c r="E70" i="10" s="1"/>
  <c r="D67" i="10"/>
  <c r="E67" i="10" s="1"/>
  <c r="D107" i="10"/>
  <c r="E107" i="10" s="1"/>
  <c r="D217" i="10"/>
  <c r="E217" i="10" s="1"/>
  <c r="D211" i="10"/>
  <c r="E211" i="10" s="1"/>
  <c r="D206" i="10"/>
  <c r="E206" i="10" s="1"/>
  <c r="D11" i="10"/>
  <c r="E11" i="10" s="1"/>
  <c r="D9" i="10"/>
  <c r="E9" i="10" s="1"/>
  <c r="D175" i="10"/>
  <c r="E175" i="10" s="1"/>
  <c r="D58" i="10"/>
  <c r="E58" i="10" s="1"/>
  <c r="D80" i="10"/>
  <c r="E80" i="10" s="1"/>
  <c r="F73" i="8"/>
  <c r="D208" i="10"/>
  <c r="E208" i="10" s="1"/>
  <c r="D36" i="10"/>
  <c r="E36" i="10" s="1"/>
  <c r="D17" i="10"/>
  <c r="E17" i="10" s="1"/>
  <c r="D133" i="10"/>
  <c r="E133" i="10" s="1"/>
  <c r="D44" i="10"/>
  <c r="E44" i="10" s="1"/>
  <c r="F5" i="8"/>
  <c r="D116" i="10"/>
  <c r="E116" i="10" s="1"/>
  <c r="D167" i="10"/>
  <c r="E167" i="10" s="1"/>
  <c r="D21" i="10"/>
  <c r="E21" i="10" s="1"/>
  <c r="D213" i="10"/>
  <c r="E213" i="10" s="1"/>
  <c r="D13" i="10"/>
  <c r="E13" i="10" s="1"/>
  <c r="H9" i="9" l="1"/>
  <c r="G9" i="9"/>
  <c r="H17" i="9"/>
  <c r="G17" i="9"/>
  <c r="D115" i="10"/>
  <c r="E115" i="10" s="1"/>
  <c r="H73" i="8"/>
  <c r="G73" i="8"/>
  <c r="H5" i="8"/>
  <c r="G5" i="8"/>
  <c r="H78" i="8"/>
  <c r="G78" i="8"/>
  <c r="H63" i="8"/>
  <c r="G63" i="8"/>
  <c r="H39" i="4"/>
  <c r="G39" i="4"/>
  <c r="H43" i="4"/>
  <c r="G43" i="4"/>
  <c r="G49" i="4"/>
  <c r="H49" i="4"/>
  <c r="F13" i="8"/>
  <c r="E9" i="5"/>
  <c r="F48" i="8"/>
  <c r="F5" i="9"/>
  <c r="D157" i="10"/>
  <c r="E157" i="10" s="1"/>
  <c r="D97" i="10"/>
  <c r="E97" i="10" s="1"/>
  <c r="F16" i="9"/>
  <c r="F22" i="4"/>
  <c r="D74" i="10"/>
  <c r="E74" i="10" s="1"/>
  <c r="D216" i="10"/>
  <c r="E216" i="10" s="1"/>
  <c r="F38" i="4"/>
  <c r="D149" i="10"/>
  <c r="E149" i="10" s="1"/>
  <c r="D228" i="10"/>
  <c r="D109" i="10"/>
  <c r="E109" i="10" s="1"/>
  <c r="D66" i="10"/>
  <c r="E66" i="10" s="1"/>
  <c r="D93" i="10"/>
  <c r="E93" i="10" s="1"/>
  <c r="D141" i="10"/>
  <c r="E141" i="10" s="1"/>
  <c r="D132" i="10"/>
  <c r="E132" i="10" s="1"/>
  <c r="D123" i="10"/>
  <c r="E123" i="10" s="1"/>
  <c r="D174" i="10"/>
  <c r="E174" i="10" s="1"/>
  <c r="D57" i="10"/>
  <c r="E57" i="10" s="1"/>
  <c r="D69" i="10"/>
  <c r="E69" i="10" s="1"/>
  <c r="D106" i="10"/>
  <c r="E106" i="10" s="1"/>
  <c r="D43" i="10"/>
  <c r="E43" i="10" s="1"/>
  <c r="D212" i="10"/>
  <c r="E212" i="10" s="1"/>
  <c r="D207" i="10"/>
  <c r="E207" i="10" s="1"/>
  <c r="D26" i="10"/>
  <c r="E26" i="10" s="1"/>
  <c r="F72" i="8"/>
  <c r="D166" i="10"/>
  <c r="E166" i="10" s="1"/>
  <c r="D79" i="10"/>
  <c r="E79" i="10" s="1"/>
  <c r="D8" i="10"/>
  <c r="E8" i="10" s="1"/>
  <c r="H5" i="9" l="1"/>
  <c r="G5" i="9"/>
  <c r="D226" i="10"/>
  <c r="E226" i="10" s="1"/>
  <c r="E228" i="10"/>
  <c r="G16" i="9"/>
  <c r="H16" i="9"/>
  <c r="F5" i="4"/>
  <c r="D113" i="10"/>
  <c r="E113" i="10" s="1"/>
  <c r="H72" i="8"/>
  <c r="G72" i="8"/>
  <c r="H48" i="8"/>
  <c r="G48" i="8"/>
  <c r="H13" i="8"/>
  <c r="G13" i="8"/>
  <c r="F9" i="5"/>
  <c r="G9" i="5"/>
  <c r="G38" i="4"/>
  <c r="H38" i="4"/>
  <c r="H22" i="4"/>
  <c r="G22" i="4"/>
  <c r="E21" i="5"/>
  <c r="D204" i="10"/>
  <c r="E204" i="10" s="1"/>
  <c r="F4" i="8"/>
  <c r="D73" i="10"/>
  <c r="E73" i="10" s="1"/>
  <c r="F4" i="9"/>
  <c r="E20" i="5"/>
  <c r="D92" i="10"/>
  <c r="E92" i="10" s="1"/>
  <c r="D105" i="10"/>
  <c r="E105" i="10" s="1"/>
  <c r="D56" i="10"/>
  <c r="E56" i="10" s="1"/>
  <c r="D65" i="10"/>
  <c r="E65" i="10" s="1"/>
  <c r="D16" i="10"/>
  <c r="E16" i="10" s="1"/>
  <c r="E12" i="5"/>
  <c r="D78" i="10"/>
  <c r="E78" i="10" s="1"/>
  <c r="G20" i="5" l="1"/>
  <c r="F20" i="5"/>
  <c r="G21" i="5"/>
  <c r="F21" i="5"/>
  <c r="H4" i="9"/>
  <c r="G4" i="9"/>
  <c r="G12" i="5"/>
  <c r="F12" i="5"/>
  <c r="H4" i="8"/>
  <c r="G4" i="8"/>
  <c r="H5" i="4"/>
  <c r="G5" i="4"/>
  <c r="D90" i="10"/>
  <c r="E90" i="10" s="1"/>
  <c r="E11" i="5"/>
  <c r="D103" i="10"/>
  <c r="E103" i="10" s="1"/>
  <c r="E8" i="5"/>
  <c r="D7" i="10"/>
  <c r="E7" i="10" s="1"/>
  <c r="G11" i="5" l="1"/>
  <c r="F11" i="5"/>
  <c r="G8" i="5"/>
  <c r="F8" i="5"/>
  <c r="D5" i="10"/>
  <c r="E5" i="10" s="1"/>
  <c r="E13" i="5"/>
  <c r="E10" i="5"/>
  <c r="G13" i="5" l="1"/>
  <c r="F13" i="5"/>
  <c r="G10" i="5"/>
  <c r="F10" i="5"/>
  <c r="D4" i="10"/>
  <c r="E14" i="5"/>
  <c r="E23" i="5" s="1"/>
  <c r="E24" i="5" s="1"/>
  <c r="E26" i="5" l="1"/>
  <c r="E4" i="10"/>
  <c r="F23" i="5"/>
  <c r="G14" i="5"/>
  <c r="F14" i="5"/>
  <c r="G23" i="5" l="1"/>
  <c r="G24" i="5" l="1"/>
  <c r="F24" i="5"/>
  <c r="G26" i="5" l="1"/>
</calcChain>
</file>

<file path=xl/sharedStrings.xml><?xml version="1.0" encoding="utf-8"?>
<sst xmlns="http://schemas.openxmlformats.org/spreadsheetml/2006/main" count="495" uniqueCount="265">
  <si>
    <t>IZVRŠENJE FINANCIJSKOG PLANA HRVATSKIH CESTA ZA 2019. GODINU</t>
  </si>
  <si>
    <t>I. OPĆI DIO</t>
  </si>
  <si>
    <t>A. RAČUN PRIHODA I RASHODA</t>
  </si>
  <si>
    <t>BROJČANA OZNAKA I NAZIV</t>
  </si>
  <si>
    <t>IZVRŠENJE 2018.</t>
  </si>
  <si>
    <t>IZVORNI PLAN 2019.</t>
  </si>
  <si>
    <t>IZVRŠENJE 2019.</t>
  </si>
  <si>
    <t>INDEKS</t>
  </si>
  <si>
    <t>5=4/2*100</t>
  </si>
  <si>
    <t>6=4/3*100</t>
  </si>
  <si>
    <t>PRIHODI POSLOVANJA</t>
  </si>
  <si>
    <t>PRIHODI OD PRODAJE NEFINANCIJSKE IMOVINE</t>
  </si>
  <si>
    <t>UKUPNI PRIHODI</t>
  </si>
  <si>
    <t>RASHODI  POSLOVANJA</t>
  </si>
  <si>
    <t>RASHODI ZA NABAVU NEFINANCIJSKE IMOVINE</t>
  </si>
  <si>
    <t>UKUPNI RASHODI</t>
  </si>
  <si>
    <t>RAZLIKA - VIŠAK / MANJAK</t>
  </si>
  <si>
    <t>B. RAČUN FINANCIRANJA</t>
  </si>
  <si>
    <t>PRIMICI OD FINANCIJSKE IMOVINE I ZADUŽIVANJA</t>
  </si>
  <si>
    <t>NETO FINANCIRANJE</t>
  </si>
  <si>
    <t>VIŠAK / MANJAK + NETO FINANCIRANJE</t>
  </si>
  <si>
    <t>PRIHODI POSLOVANJA I PRIHODI OD PRODAJE NEFINANCIJSKE IMOVINE</t>
  </si>
  <si>
    <t>Pomoći iz inozemstva i od subjekata unutar općeg proračuna</t>
  </si>
  <si>
    <t>Pomoći od međunarodnih organizacija te institucija i tijela EU</t>
  </si>
  <si>
    <t>Tekuće pomoći od institucija i tijela  EU</t>
  </si>
  <si>
    <t>Kapitalne pomoći od institucija i tijela  EU</t>
  </si>
  <si>
    <t>Pomoći proračunu iz drugih proračuna</t>
  </si>
  <si>
    <t>Tekuće pomoći proračunu iz drugih proračuna</t>
  </si>
  <si>
    <t>Tekuće pomoći iz prorač. Ministarstvo gospodarstva-poplave</t>
  </si>
  <si>
    <t>Tekuće pomoći iz prorač. EU - nacionalna komponenta</t>
  </si>
  <si>
    <t>Tek. pom. iz prorač. - Drž.uprava za zaštitu i spaš.-izbjegl.kamp</t>
  </si>
  <si>
    <t xml:space="preserve">Kapitalne pomoći proračunu iz drugih proračuna </t>
  </si>
  <si>
    <t>Kapitalne pomoći iz proračuna - naknada iz goriva</t>
  </si>
  <si>
    <t>Kapitalne pomoći iz proračuna - nacionalna komponenta</t>
  </si>
  <si>
    <t>Kapitalne pomoći iz proračuna-Fond za zašt.okoliša-klizišta</t>
  </si>
  <si>
    <t>Pomoći temeljem prijenosa EU sredstava</t>
  </si>
  <si>
    <t>Tekuće pomoći temeljem prijenosa EU sredstava</t>
  </si>
  <si>
    <t>Kapitalne pomoći temeljem prijenosa EU sredstava</t>
  </si>
  <si>
    <t>Prihodi od imovine</t>
  </si>
  <si>
    <t>Prihodi od financijske imovine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</si>
  <si>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</si>
  <si>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</si>
  <si>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</si>
  <si>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</si>
  <si>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Ostali prihodi od financijske imovine</t>
  </si>
  <si>
    <t>Prihodi od nefinancijske imovine</t>
  </si>
  <si>
    <t>Prihod od zakupa i iznajmljivanja imovine</t>
  </si>
  <si>
    <t>Naknade za ceste</t>
  </si>
  <si>
    <t xml:space="preserve">Naknada za izvanredni prijevoz  (dozvole i suglasnosti)                                                                                    </t>
  </si>
  <si>
    <t>Naknada za kontrolu izvanrednog prijevoza</t>
  </si>
  <si>
    <t xml:space="preserve">Naknade za korištenje cestovnog zemljišta                                 </t>
  </si>
  <si>
    <t xml:space="preserve">Naknada za uporabu javnih motornih i priključnih vozila registriranih izvan Republike Hrvatske                             </t>
  </si>
  <si>
    <t>Prihodi od kamata na dane zajmove</t>
  </si>
  <si>
    <t>Prihodi od kamata na dane zajmove trgovačkim društvima i obrtnicima izvan javnog sektora</t>
  </si>
  <si>
    <t>Prihodi od upravnih i administrativnih pristojbi, pristojbi po posebnim propisima i naknada</t>
  </si>
  <si>
    <t>Prihodi po posebnim propisima</t>
  </si>
  <si>
    <t xml:space="preserve">Ostali nespomenuti prihodi </t>
  </si>
  <si>
    <r>
      <t xml:space="preserve">Sufinanciranje cijene usluge, participacije i slično                    </t>
    </r>
    <r>
      <rPr>
        <b/>
        <sz val="10"/>
        <rFont val="Times New Roman"/>
        <family val="1"/>
      </rPr>
      <t xml:space="preserve"> </t>
    </r>
  </si>
  <si>
    <t xml:space="preserve">Ostali nespomenuti prihodi               </t>
  </si>
  <si>
    <t>Prihodi od prodaje proizvoda i robe te pruženih usluga i prihodi od donacija</t>
  </si>
  <si>
    <t>Prihodi od prodaje proizvoda i robe te pruženih usluga</t>
  </si>
  <si>
    <t>Prihodi od pruženih usluga</t>
  </si>
  <si>
    <t>Kazne, upravne mjere i ostali prihodi</t>
  </si>
  <si>
    <t>Ostali prihodi</t>
  </si>
  <si>
    <t>Prihodi od prodaje proizvedene dugotrajne imovine</t>
  </si>
  <si>
    <t>Prihodi od prodaje građevinskih objekata</t>
  </si>
  <si>
    <t>Stambeni objekti</t>
  </si>
  <si>
    <t>Poslovni objekti</t>
  </si>
  <si>
    <t>Građevinski objekti</t>
  </si>
  <si>
    <t>Prihodi od prodaje postrojenja i opreme</t>
  </si>
  <si>
    <t>Uredska oprema i namještaj</t>
  </si>
  <si>
    <t>Prihodi od prodaje prijevoznih sredstava</t>
  </si>
  <si>
    <t>Prijevozna sredstva u cestovnom prometu</t>
  </si>
  <si>
    <t>Prijevozna sredstva u riječnom i pomorskom prometu</t>
  </si>
  <si>
    <t>RASHODI POSLOVANJA I RASHODI ZA NABAVU NEFINANCIJSKE IMOVINE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</si>
  <si>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</si>
  <si>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</si>
  <si>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</si>
  <si>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</si>
  <si>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</si>
  <si>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</si>
  <si>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</si>
  <si>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</si>
  <si>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</si>
  <si>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</si>
  <si>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</si>
  <si>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</si>
  <si>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3213</t>
  </si>
  <si>
    <t>Stručno usavršavanje zaposlenika</t>
  </si>
  <si>
    <t>Rashodi za materijal i energiju</t>
  </si>
  <si>
    <t>Uredski materijal i ostali materijalni rashodi</t>
  </si>
  <si>
    <t>Energija</t>
  </si>
  <si>
    <t>3225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</si>
  <si>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</si>
  <si>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</si>
  <si>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</si>
  <si>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</si>
  <si>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</si>
  <si>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 xml:space="preserve">Redovno održ.cesta i objekata                                              </t>
  </si>
  <si>
    <t>Sanacija šteta na poplavljenim područjima</t>
  </si>
  <si>
    <t xml:space="preserve">Održavanje zgrada i opreme  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</si>
  <si>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</si>
  <si>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</si>
  <si>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</si>
  <si>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</si>
  <si>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</si>
  <si>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r>
      <t xml:space="preserve">Studije i razvojne pripreme                                                 </t>
    </r>
    <r>
      <rPr>
        <b/>
        <sz val="9.85"/>
        <rFont val="Times New Roman"/>
        <family val="1"/>
        <charset val="238"/>
      </rPr>
      <t xml:space="preserve">  </t>
    </r>
  </si>
  <si>
    <t xml:space="preserve">Odvjetničke,revizorske,itd. usluge                                     </t>
  </si>
  <si>
    <r>
      <t xml:space="preserve">Ostale intelektualne usluge                                                                        </t>
    </r>
    <r>
      <rPr>
        <b/>
        <sz val="9.85"/>
        <rFont val="Times New Roman"/>
        <family val="1"/>
        <charset val="238"/>
      </rPr>
      <t xml:space="preserve"> </t>
    </r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</si>
  <si>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</si>
  <si>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</si>
  <si>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</si>
  <si>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</si>
  <si>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</si>
  <si>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</si>
  <si>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</si>
  <si>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</si>
  <si>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</si>
  <si>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</si>
  <si>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3428</t>
  </si>
  <si>
    <t>3423</t>
  </si>
  <si>
    <t>Kamate za primljene kredite i zajmove od kreditnih i ostalih financijskih institucija izvan javnog sektora</t>
  </si>
  <si>
    <r>
      <t xml:space="preserve">Tuzemne kreditne institucije                                        </t>
    </r>
    <r>
      <rPr>
        <b/>
        <sz val="9.85"/>
        <rFont val="Times New Roman"/>
        <family val="1"/>
        <charset val="238"/>
      </rPr>
      <t xml:space="preserve"> </t>
    </r>
  </si>
  <si>
    <r>
      <t xml:space="preserve">Inozemne kreditne institucije                                                          </t>
    </r>
    <r>
      <rPr>
        <b/>
        <sz val="9.85"/>
        <rFont val="Times New Roman"/>
        <family val="1"/>
        <charset val="238"/>
      </rPr>
      <t xml:space="preserve"> </t>
    </r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</si>
  <si>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</si>
  <si>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</si>
  <si>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</si>
  <si>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</si>
  <si>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</si>
  <si>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Pomoći dane u inozemstvo i unutar općeg proračuna</t>
  </si>
  <si>
    <t>Pomoći unutar općeg proračuna</t>
  </si>
  <si>
    <t>Tekuće pomoći unutar općeg proračuna</t>
  </si>
  <si>
    <t>Kapitalne pomoći unutar općeg proračuna</t>
  </si>
  <si>
    <t>Ostali rashodi</t>
  </si>
  <si>
    <t xml:space="preserve">Tekuće donacije </t>
  </si>
  <si>
    <t>Tekuće donacije u novcu</t>
  </si>
  <si>
    <t>Kazne, penali i naknade štete</t>
  </si>
  <si>
    <r>
      <t xml:space="preserve">Naknade šteta pravnim i fizičkim osobama  </t>
    </r>
    <r>
      <rPr>
        <b/>
        <sz val="9.85"/>
        <rFont val="Times New Roman"/>
        <family val="1"/>
        <charset val="238"/>
      </rPr>
      <t xml:space="preserve">                               </t>
    </r>
  </si>
  <si>
    <t>Ugovorene kazne i ostale naknade šteta</t>
  </si>
  <si>
    <t xml:space="preserve">Kapitalne pomoći </t>
  </si>
  <si>
    <t>Kapitalne pomoći bankama i ostalim fin.org.i trgovačkim društvima</t>
  </si>
  <si>
    <t>Rashodi za nabavu neproizvedene dugotrajne imovine</t>
  </si>
  <si>
    <t>Materijalna imovina - prirodna bogatstva</t>
  </si>
  <si>
    <t>Zemljište</t>
  </si>
  <si>
    <t>Nematerijalna imovina</t>
  </si>
  <si>
    <t>4123</t>
  </si>
  <si>
    <t>Licence</t>
  </si>
  <si>
    <t>Rashodi za nabavu proizvedene dugotrajne imovine</t>
  </si>
  <si>
    <t>4211</t>
  </si>
  <si>
    <r>
      <t xml:space="preserve">Stambeni objekti   </t>
    </r>
    <r>
      <rPr>
        <b/>
        <sz val="9.85"/>
        <rFont val="Times New Roman"/>
        <family val="1"/>
      </rPr>
      <t xml:space="preserve">                                                                       </t>
    </r>
  </si>
  <si>
    <t>4212</t>
  </si>
  <si>
    <t>4213</t>
  </si>
  <si>
    <t>Ceste, željeznice i ostali prometni objekti</t>
  </si>
  <si>
    <t>4214</t>
  </si>
  <si>
    <t>Ostali građevinski objekti</t>
  </si>
  <si>
    <t>Postrojenja i oprema</t>
  </si>
  <si>
    <t>4221</t>
  </si>
  <si>
    <t>4222</t>
  </si>
  <si>
    <t>Komunikacijska oprema</t>
  </si>
  <si>
    <t>Oprema za održavanje i zaštitu</t>
  </si>
  <si>
    <t>4225</t>
  </si>
  <si>
    <t>Instrumenti, uređaji i strojevi</t>
  </si>
  <si>
    <t>4227</t>
  </si>
  <si>
    <t xml:space="preserve">Oprema za ostale namjene                                                     </t>
  </si>
  <si>
    <t>Prijevozna sredstva</t>
  </si>
  <si>
    <t>4231</t>
  </si>
  <si>
    <r>
      <t xml:space="preserve">Prijevozna sredstva u cestovnom prometu                          </t>
    </r>
    <r>
      <rPr>
        <b/>
        <sz val="9.85"/>
        <rFont val="Times New Roman"/>
        <family val="1"/>
        <charset val="238"/>
      </rPr>
      <t xml:space="preserve"> </t>
    </r>
  </si>
  <si>
    <t>Knjige, umjetnička djela i ostale izložbene vrijednosti</t>
  </si>
  <si>
    <t>Umjetnička djela - ostala</t>
  </si>
  <si>
    <t>Nematerijalna proizvedena imovina</t>
  </si>
  <si>
    <t>4262</t>
  </si>
  <si>
    <t>Ulaganja u računalne programe</t>
  </si>
  <si>
    <t>Primici od prodaje dionica i udjela u glavnici</t>
  </si>
  <si>
    <t>Primici od prodaje dionica i udjela u glavnici trgovačkih društava izvan javnog sektora</t>
  </si>
  <si>
    <t>Dionice i udjeli u glavnici tuzemnih trgovačkih društava izvan javnog sektora</t>
  </si>
  <si>
    <t>Primici od zaduživanja</t>
  </si>
  <si>
    <t>Primljeni krediti i zajmovi od kreditnih i ostalih financijskih institucija izvan javnog sektora</t>
  </si>
  <si>
    <t>Primljeni krediti od tuzemnih kreditnih institucija izvan javnog sektora</t>
  </si>
  <si>
    <t>Primljeni krediti od inozemnih kreditnih institucija</t>
  </si>
  <si>
    <t>Primljeni zajmovi od drugih razina vlasti</t>
  </si>
  <si>
    <t>Primljeni zajmovi od državnog proračuna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</si>
  <si>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</si>
  <si>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</si>
  <si>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</si>
  <si>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</si>
  <si>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Otplata glavnice primljenih kredita od inozemnih kreditnih institucija</t>
  </si>
  <si>
    <t>Otplata glavnice primljenih zajmova od drugih razina vlasti</t>
  </si>
  <si>
    <t>Otplata glavnice primljenih zajmova od državnog proračuna-kratkoročni</t>
  </si>
  <si>
    <t xml:space="preserve">II. POSEBNI DIO           </t>
  </si>
  <si>
    <t>4=3/2*100</t>
  </si>
  <si>
    <t>03</t>
  </si>
  <si>
    <t>HRVATSKE  CESTE</t>
  </si>
  <si>
    <t>ADMINISTRATIVNO UPRAVLJANJE I OPREMANJE</t>
  </si>
  <si>
    <t>A1000</t>
  </si>
  <si>
    <t xml:space="preserve">ADMINISTRACIJA I UPRAVLJANJE  </t>
  </si>
  <si>
    <t>Naknade šteta pravnim i fizičkim osobama</t>
  </si>
  <si>
    <t>K2000</t>
  </si>
  <si>
    <t>OPREMANJE</t>
  </si>
  <si>
    <t>Oprema za ostale namjene</t>
  </si>
  <si>
    <t>K2001</t>
  </si>
  <si>
    <t>INFORMATIZACIJA</t>
  </si>
  <si>
    <t>K2002</t>
  </si>
  <si>
    <t>OBNOVA VOZNOG PARKA</t>
  </si>
  <si>
    <t>Rashodi za nabavu proizvedene dugotrajne  imovine</t>
  </si>
  <si>
    <t xml:space="preserve">Prijevozna sredstva </t>
  </si>
  <si>
    <t xml:space="preserve">Prijevozna sredstva u cestovnom prometu                                 </t>
  </si>
  <si>
    <t>POSLOVNE ZGRADE</t>
  </si>
  <si>
    <t>K2003</t>
  </si>
  <si>
    <t xml:space="preserve">UMJETNIČKA DJELA </t>
  </si>
  <si>
    <t>Umjetnička djela</t>
  </si>
  <si>
    <t>SERVISIRANJE UNUTARNJEG DUGA</t>
  </si>
  <si>
    <t>A1001</t>
  </si>
  <si>
    <t>ZAJMOVI OD TUZEMNIH BANAKA I OSTALIH FINANCIJSKIH INSTITUCIJA IZVAN JAVNOG SEKTORA</t>
  </si>
  <si>
    <t>Otplata glavnice primljenih kredita od državnog proračuna - kratkoročni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</si>
  <si>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</si>
  <si>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</si>
  <si>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</si>
  <si>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</si>
  <si>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</si>
  <si>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</si>
  <si>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</si>
  <si>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</si>
  <si>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</si>
  <si>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</si>
  <si>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</si>
  <si>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</si>
  <si>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</si>
  <si>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</si>
  <si>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</si>
  <si>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</si>
  <si>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</si>
  <si>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</si>
  <si>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K2010</t>
  </si>
  <si>
    <t>BETTERMENT</t>
  </si>
  <si>
    <t>K2011</t>
  </si>
  <si>
    <t>ULAGANJE U ŽUPANIJSKE I LOKALNE CESTE</t>
  </si>
  <si>
    <t>K2012</t>
  </si>
  <si>
    <t>INVESTICIJSKO ODRŽAVANJE DRŽAVNIH CESTA</t>
  </si>
  <si>
    <t>K2013</t>
  </si>
  <si>
    <t>SANACIJA KLIZIŠTA</t>
  </si>
  <si>
    <t>PROGRAM ODRŽAVANJA I UPRAVLJANJA  DRŽAVNIH CESTA</t>
  </si>
  <si>
    <t>A1003</t>
  </si>
  <si>
    <t>REDOVNO ODRŽAVANJE</t>
  </si>
  <si>
    <t>A1004</t>
  </si>
  <si>
    <t>IZVANREDNO ODRŽAVANJE</t>
  </si>
  <si>
    <t>A1006</t>
  </si>
  <si>
    <t>STUDIJE I RAZVOJNE PRIPREME</t>
  </si>
  <si>
    <t>A1009</t>
  </si>
  <si>
    <t>SANACIJA ŠTETA NA POPLAVLJENIM PODRUČJIMA</t>
  </si>
  <si>
    <t xml:space="preserve">SUFINANCIRANJE  </t>
  </si>
  <si>
    <t>A1007</t>
  </si>
  <si>
    <t xml:space="preserve">SUFINANCIRANJE  ŽUC-a </t>
  </si>
  <si>
    <t>A1008</t>
  </si>
  <si>
    <t xml:space="preserve">SUFINANCIRANJE  HAC-a </t>
  </si>
  <si>
    <t>Kapitalne pomoći bankama i ostalim fin.inst. i trgov.društvima u javnom sektoru</t>
  </si>
  <si>
    <t>SUFINANCIRANJE NERAZVRSTANIH CESTA</t>
  </si>
  <si>
    <t>-</t>
  </si>
  <si>
    <t>IZVRŠENJE 
2019.</t>
  </si>
  <si>
    <t>PRIJENOS DEPOZITA IZ PRETHODNE GODINE</t>
  </si>
  <si>
    <t>Kamate za primljene zajmove od drugih razina vlasti</t>
  </si>
  <si>
    <r>
      <t xml:space="preserve">Kamate za primljene zajmove od drugih razina vlasti                                         </t>
    </r>
    <r>
      <rPr>
        <b/>
        <sz val="9.85"/>
        <rFont val="Times New Roman"/>
        <family val="1"/>
        <charset val="238"/>
      </rPr>
      <t xml:space="preserve">    </t>
    </r>
  </si>
  <si>
    <t>IZVRŠENJE 
2018.</t>
  </si>
  <si>
    <t>PRIJENOS DEPOZITA U SLJEDEĆE RAZDOBLJE</t>
  </si>
  <si>
    <r>
      <t xml:space="preserve">Usluge HAK-a i Hidrometeor. zavoda               </t>
    </r>
    <r>
      <rPr>
        <sz val="9.85"/>
        <rFont val="Times New Roman"/>
        <family val="1"/>
        <charset val="238"/>
      </rPr>
      <t xml:space="preserve">  </t>
    </r>
  </si>
  <si>
    <r>
      <t xml:space="preserve">Izvanredno održavanje cesta              </t>
    </r>
    <r>
      <rPr>
        <sz val="9.85"/>
        <rFont val="Times New Roman"/>
        <family val="1"/>
        <charset val="238"/>
      </rPr>
      <t xml:space="preserve">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</si>
</sst>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52">
    <font>
      <sz val="10"/>
      <color indexed="8"/>
      <name val="MS Sans Serif"/>
      <charset val="238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i/>
      <sz val="9.85"/>
      <name val="Times New Roman"/>
      <family val="1"/>
    </font>
    <font>
      <sz val="9.85"/>
      <name val="Times New Roman"/>
      <family val="1"/>
    </font>
    <font>
      <sz val="10"/>
      <name val="Times New Roman"/>
      <family val="1"/>
      <charset val="238"/>
    </font>
    <font>
      <sz val="9.85"/>
      <name val="Times New Roman"/>
      <family val="1"/>
      <charset val="238"/>
    </font>
    <font>
      <sz val="8"/>
      <name val="MS Sans Serif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.85"/>
      <name val="Times New Roman"/>
      <family val="1"/>
      <charset val="238"/>
    </font>
    <font>
      <sz val="10"/>
      <color rgb="FF0000FF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rgb="FF0000FF"/>
      <name val="Times New Roman"/>
      <family val="1"/>
      <charset val="238"/>
    </font>
    <font>
      <sz val="10"/>
      <color rgb="FF0000FF"/>
      <name val="Times New Roman"/>
      <family val="1"/>
    </font>
    <font>
      <sz val="10"/>
      <name val="Geneva"/>
      <charset val="238"/>
    </font>
    <font>
      <b/>
      <sz val="8"/>
      <name val="Times New Roman"/>
      <family val="1"/>
    </font>
    <font>
      <b/>
      <sz val="8"/>
      <name val="Times New Roman"/>
      <family val="1"/>
      <charset val="238"/>
    </font>
    <font>
      <sz val="10"/>
      <name val="MS Sans Serif"/>
      <family val="2"/>
      <charset val="238"/>
    </font>
    <font>
      <i/>
      <sz val="10"/>
      <name val="Times New Roman"/>
      <family val="1"/>
    </font>
    <font>
      <sz val="9"/>
      <name val="Times New Roman"/>
      <family val="1"/>
      <charset val="238"/>
    </font>
    <font>
      <b/>
      <sz val="10"/>
      <color rgb="FF0000FF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9.85"/>
      <color theme="0"/>
      <name val="Times New Roman"/>
      <family val="1"/>
      <charset val="238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  <charset val="238"/>
    </font>
    <font>
      <sz val="10"/>
      <color theme="1"/>
      <name val="MS Sans Serif"/>
      <family val="2"/>
      <charset val="238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  <charset val="238"/>
    </font>
    <font>
      <sz val="10"/>
      <color theme="1"/>
      <name val="Bookman Old Style"/>
      <family val="1"/>
      <charset val="238"/>
    </font>
    <font>
      <sz val="8"/>
      <color indexed="8"/>
      <name val="MS Sans Serif"/>
      <family val="2"/>
      <charset val="238"/>
    </font>
    <font>
      <sz val="8"/>
      <color indexed="8"/>
      <name val="Times New Roman"/>
      <family val="1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9" fillId="0" borderId="0" applyFont="0" applyFill="0" applyBorder="0" applyAlignment="0" applyProtection="0"/>
    <xf numFmtId="0" fontId="30" fillId="0" borderId="0"/>
    <xf numFmtId="0" fontId="33" fillId="0" borderId="0"/>
    <xf numFmtId="0" fontId="33" fillId="0" borderId="0"/>
    <xf numFmtId="0" fontId="28" fillId="0" borderId="0"/>
    <xf numFmtId="0" fontId="33" fillId="0" borderId="0"/>
  </cellStyleXfs>
  <cellXfs count="231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0" fontId="15" fillId="2" borderId="2" xfId="0" quotePrefix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4" fontId="13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2" fillId="0" borderId="0" xfId="0" applyNumberFormat="1" applyFont="1" applyFill="1" applyBorder="1" applyAlignment="1" applyProtection="1"/>
    <xf numFmtId="0" fontId="0" fillId="2" borderId="0" xfId="0" applyNumberFormat="1" applyFill="1" applyBorder="1" applyAlignment="1" applyProtection="1"/>
    <xf numFmtId="0" fontId="0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26" fillId="2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7" fillId="0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9" fontId="0" fillId="0" borderId="0" xfId="1" applyFont="1" applyFill="1" applyBorder="1" applyAlignment="1" applyProtection="1"/>
    <xf numFmtId="0" fontId="31" fillId="2" borderId="0" xfId="0" applyNumberFormat="1" applyFont="1" applyFill="1" applyBorder="1" applyAlignment="1" applyProtection="1"/>
    <xf numFmtId="0" fontId="3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3" fontId="15" fillId="2" borderId="2" xfId="0" applyNumberFormat="1" applyFont="1" applyFill="1" applyBorder="1" applyAlignment="1" applyProtection="1">
      <alignment vertical="center" wrapText="1"/>
    </xf>
    <xf numFmtId="4" fontId="12" fillId="3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/>
    <xf numFmtId="3" fontId="13" fillId="0" borderId="3" xfId="3" applyNumberFormat="1" applyFont="1" applyFill="1" applyBorder="1" applyAlignment="1">
      <alignment horizontal="center" vertical="center" wrapText="1"/>
    </xf>
    <xf numFmtId="0" fontId="15" fillId="2" borderId="1" xfId="0" quotePrefix="1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3" fontId="15" fillId="2" borderId="3" xfId="0" applyNumberFormat="1" applyFont="1" applyFill="1" applyBorder="1" applyAlignment="1">
      <alignment horizontal="right" vertical="center"/>
    </xf>
    <xf numFmtId="4" fontId="15" fillId="2" borderId="3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 applyProtection="1">
      <alignment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4" fontId="15" fillId="2" borderId="3" xfId="0" applyNumberFormat="1" applyFont="1" applyFill="1" applyBorder="1" applyAlignment="1" applyProtection="1">
      <alignment vertical="center" wrapText="1"/>
    </xf>
    <xf numFmtId="3" fontId="15" fillId="2" borderId="3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0" fontId="36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3" fontId="12" fillId="2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3" fontId="20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/>
    <xf numFmtId="3" fontId="12" fillId="0" borderId="0" xfId="0" quotePrefix="1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/>
    </xf>
    <xf numFmtId="0" fontId="11" fillId="0" borderId="0" xfId="0" applyNumberFormat="1" applyFont="1" applyFill="1" applyBorder="1" applyAlignment="1" applyProtection="1"/>
    <xf numFmtId="0" fontId="18" fillId="0" borderId="0" xfId="0" applyFont="1" applyAlignment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left"/>
    </xf>
    <xf numFmtId="0" fontId="17" fillId="0" borderId="5" xfId="0" quotePrefix="1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0" fontId="37" fillId="0" borderId="0" xfId="0" quotePrefix="1" applyNumberFormat="1" applyFont="1" applyFill="1" applyBorder="1" applyAlignment="1" applyProtection="1">
      <alignment horizontal="left"/>
    </xf>
    <xf numFmtId="0" fontId="12" fillId="0" borderId="0" xfId="0" quotePrefix="1" applyNumberFormat="1" applyFont="1" applyFill="1" applyBorder="1" applyAlignment="1" applyProtection="1">
      <alignment horizontal="left"/>
    </xf>
    <xf numFmtId="0" fontId="19" fillId="0" borderId="0" xfId="0" quotePrefix="1" applyFont="1" applyAlignment="1">
      <alignment horizontal="left" vertical="center"/>
    </xf>
    <xf numFmtId="0" fontId="17" fillId="0" borderId="0" xfId="0" quotePrefix="1" applyFont="1" applyAlignment="1">
      <alignment horizontal="left" vertical="center"/>
    </xf>
    <xf numFmtId="0" fontId="19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 vertical="center"/>
    </xf>
    <xf numFmtId="3" fontId="37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3" fontId="39" fillId="0" borderId="0" xfId="0" applyNumberFormat="1" applyFont="1" applyFill="1" applyBorder="1" applyAlignment="1" applyProtection="1">
      <alignment wrapText="1"/>
    </xf>
    <xf numFmtId="3" fontId="26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3" fontId="36" fillId="0" borderId="0" xfId="0" applyNumberFormat="1" applyFont="1" applyFill="1" applyBorder="1" applyAlignment="1" applyProtection="1"/>
    <xf numFmtId="0" fontId="15" fillId="2" borderId="7" xfId="0" quotePrefix="1" applyNumberFormat="1" applyFont="1" applyFill="1" applyBorder="1" applyAlignment="1" applyProtection="1">
      <alignment horizontal="left" vertical="center" wrapText="1"/>
    </xf>
    <xf numFmtId="0" fontId="8" fillId="4" borderId="10" xfId="0" applyNumberFormat="1" applyFont="1" applyFill="1" applyBorder="1" applyAlignment="1" applyProtection="1">
      <alignment horizontal="left" vertical="center"/>
    </xf>
    <xf numFmtId="0" fontId="38" fillId="4" borderId="9" xfId="0" applyNumberFormat="1" applyFont="1" applyFill="1" applyBorder="1" applyAlignment="1" applyProtection="1">
      <alignment horizontal="left" vertical="center" wrapText="1"/>
    </xf>
    <xf numFmtId="3" fontId="20" fillId="0" borderId="6" xfId="0" applyNumberFormat="1" applyFont="1" applyFill="1" applyBorder="1" applyAlignment="1" applyProtection="1">
      <alignment horizontal="right" vertical="center"/>
    </xf>
    <xf numFmtId="4" fontId="20" fillId="0" borderId="6" xfId="0" applyNumberFormat="1" applyFont="1" applyFill="1" applyBorder="1" applyAlignment="1" applyProtection="1">
      <alignment horizontal="right" vertical="center"/>
    </xf>
    <xf numFmtId="3" fontId="43" fillId="0" borderId="3" xfId="0" applyNumberFormat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2" xfId="0" applyNumberFormat="1" applyFont="1" applyFill="1" applyBorder="1" applyAlignment="1" applyProtection="1">
      <alignment vertical="center" wrapText="1"/>
    </xf>
    <xf numFmtId="0" fontId="46" fillId="0" borderId="2" xfId="0" applyNumberFormat="1" applyFont="1" applyFill="1" applyBorder="1" applyAlignment="1" applyProtection="1">
      <alignment horizontal="left" vertical="center" wrapText="1"/>
    </xf>
    <xf numFmtId="0" fontId="46" fillId="0" borderId="2" xfId="0" quotePrefix="1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46" fillId="0" borderId="1" xfId="0" quotePrefix="1" applyFont="1" applyBorder="1" applyAlignment="1">
      <alignment horizontal="center" vertical="center"/>
    </xf>
    <xf numFmtId="0" fontId="46" fillId="0" borderId="11" xfId="0" quotePrefix="1" applyFont="1" applyBorder="1" applyAlignment="1">
      <alignment horizontal="center" vertical="center"/>
    </xf>
    <xf numFmtId="0" fontId="48" fillId="0" borderId="11" xfId="0" applyNumberFormat="1" applyFont="1" applyFill="1" applyBorder="1" applyAlignment="1" applyProtection="1">
      <alignment vertical="center"/>
    </xf>
    <xf numFmtId="3" fontId="34" fillId="0" borderId="3" xfId="3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46" fillId="0" borderId="1" xfId="0" quotePrefix="1" applyFont="1" applyFill="1" applyBorder="1" applyAlignment="1">
      <alignment horizontal="center" vertical="center"/>
    </xf>
    <xf numFmtId="3" fontId="51" fillId="0" borderId="2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 applyProtection="1">
      <alignment horizontal="right" vertical="center"/>
    </xf>
    <xf numFmtId="3" fontId="41" fillId="0" borderId="0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 applyFill="1" applyBorder="1" applyAlignment="1" applyProtection="1">
      <alignment horizontal="right" vertical="center"/>
    </xf>
    <xf numFmtId="4" fontId="41" fillId="0" borderId="0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7" fillId="0" borderId="0" xfId="0" quotePrefix="1" applyFont="1" applyFill="1" applyBorder="1" applyAlignment="1">
      <alignment horizontal="left" vertical="center" wrapText="1"/>
    </xf>
    <xf numFmtId="0" fontId="21" fillId="0" borderId="0" xfId="0" quotePrefix="1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 applyProtection="1">
      <alignment horizontal="right" vertical="center"/>
    </xf>
    <xf numFmtId="0" fontId="19" fillId="0" borderId="0" xfId="0" quotePrefix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 applyProtection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vertical="center" wrapText="1"/>
    </xf>
    <xf numFmtId="3" fontId="41" fillId="3" borderId="0" xfId="0" applyNumberFormat="1" applyFont="1" applyFill="1" applyBorder="1" applyAlignment="1" applyProtection="1">
      <alignment horizontal="right" vertical="center"/>
    </xf>
    <xf numFmtId="3" fontId="12" fillId="0" borderId="0" xfId="0" quotePrefix="1" applyNumberFormat="1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3" fontId="11" fillId="0" borderId="0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quotePrefix="1" applyNumberFormat="1" applyFont="1" applyFill="1" applyBorder="1" applyAlignment="1" applyProtection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5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5" applyFont="1" applyFill="1" applyBorder="1" applyAlignment="1">
      <alignment vertical="center" wrapText="1"/>
    </xf>
    <xf numFmtId="3" fontId="20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5" applyFont="1" applyFill="1" applyBorder="1" applyAlignment="1">
      <alignment horizontal="left" vertical="center" wrapText="1"/>
    </xf>
    <xf numFmtId="3" fontId="41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quotePrefix="1" applyNumberFormat="1" applyFont="1" applyFill="1" applyBorder="1" applyAlignment="1" applyProtection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3" fontId="13" fillId="0" borderId="0" xfId="0" applyNumberFormat="1" applyFont="1" applyFill="1" applyBorder="1" applyAlignment="1" applyProtection="1">
      <alignment horizontal="right" vertical="center" wrapText="1"/>
    </xf>
    <xf numFmtId="3" fontId="13" fillId="0" borderId="13" xfId="3" applyNumberFormat="1" applyFont="1" applyFill="1" applyBorder="1" applyAlignment="1">
      <alignment horizontal="center" vertical="center" wrapText="1"/>
    </xf>
    <xf numFmtId="4" fontId="13" fillId="0" borderId="13" xfId="4" applyNumberFormat="1" applyFont="1" applyFill="1" applyBorder="1" applyAlignment="1">
      <alignment horizontal="center" vertical="center" wrapText="1"/>
    </xf>
    <xf numFmtId="3" fontId="34" fillId="0" borderId="2" xfId="3" applyNumberFormat="1" applyFont="1" applyFill="1" applyBorder="1" applyAlignment="1">
      <alignment horizontal="center" vertical="center" wrapText="1"/>
    </xf>
    <xf numFmtId="4" fontId="34" fillId="0" borderId="2" xfId="4" applyNumberFormat="1" applyFont="1" applyFill="1" applyBorder="1" applyAlignment="1">
      <alignment horizontal="right" vertical="center" wrapText="1"/>
    </xf>
    <xf numFmtId="0" fontId="8" fillId="4" borderId="12" xfId="0" applyNumberFormat="1" applyFont="1" applyFill="1" applyBorder="1" applyAlignment="1" applyProtection="1">
      <alignment horizontal="left" vertical="center"/>
    </xf>
    <xf numFmtId="3" fontId="13" fillId="0" borderId="14" xfId="0" applyNumberFormat="1" applyFont="1" applyFill="1" applyBorder="1" applyAlignment="1" applyProtection="1">
      <alignment horizontal="left"/>
    </xf>
    <xf numFmtId="3" fontId="13" fillId="0" borderId="15" xfId="0" applyNumberFormat="1" applyFont="1" applyFill="1" applyBorder="1" applyAlignment="1" applyProtection="1">
      <alignment horizontal="left"/>
    </xf>
    <xf numFmtId="3" fontId="13" fillId="0" borderId="16" xfId="0" applyNumberFormat="1" applyFont="1" applyFill="1" applyBorder="1" applyAlignment="1" applyProtection="1">
      <alignment horizontal="left" vertical="center" wrapText="1"/>
    </xf>
    <xf numFmtId="3" fontId="13" fillId="0" borderId="17" xfId="0" applyNumberFormat="1" applyFont="1" applyFill="1" applyBorder="1" applyAlignment="1" applyProtection="1">
      <alignment horizontal="right" vertical="center"/>
    </xf>
    <xf numFmtId="4" fontId="13" fillId="0" borderId="17" xfId="0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Fill="1" applyBorder="1" applyAlignment="1" applyProtection="1">
      <alignment horizontal="left" vertical="center" wrapText="1"/>
    </xf>
    <xf numFmtId="3" fontId="20" fillId="0" borderId="0" xfId="0" applyNumberFormat="1" applyFont="1" applyFill="1" applyBorder="1" applyAlignment="1" applyProtection="1">
      <alignment horizontal="left" vertical="center" wrapText="1"/>
    </xf>
    <xf numFmtId="4" fontId="41" fillId="0" borderId="0" xfId="0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Fill="1" applyBorder="1" applyAlignment="1" applyProtection="1">
      <alignment horizontal="left" vertical="center"/>
    </xf>
    <xf numFmtId="3" fontId="20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13" fillId="0" borderId="0" xfId="0" quotePrefix="1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0" quotePrefix="1" applyFont="1" applyFill="1" applyBorder="1" applyAlignment="1">
      <alignment horizontal="left" vertical="center"/>
    </xf>
    <xf numFmtId="0" fontId="9" fillId="0" borderId="0" xfId="0" quotePrefix="1" applyNumberFormat="1" applyFont="1" applyFill="1" applyBorder="1" applyAlignment="1" applyProtection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left" vertical="center"/>
    </xf>
    <xf numFmtId="3" fontId="20" fillId="0" borderId="0" xfId="0" quotePrefix="1" applyNumberFormat="1" applyFont="1" applyFill="1" applyBorder="1" applyAlignment="1" applyProtection="1">
      <alignment horizontal="left" vertical="center"/>
    </xf>
    <xf numFmtId="0" fontId="25" fillId="0" borderId="0" xfId="0" quotePrefix="1" applyFont="1" applyFill="1" applyBorder="1" applyAlignment="1">
      <alignment horizontal="left" vertical="center"/>
    </xf>
    <xf numFmtId="9" fontId="13" fillId="0" borderId="0" xfId="1" applyFont="1" applyFill="1" applyBorder="1" applyAlignment="1" applyProtection="1">
      <alignment horizontal="left" vertical="center" wrapText="1"/>
    </xf>
    <xf numFmtId="3" fontId="13" fillId="0" borderId="0" xfId="1" applyNumberFormat="1" applyFont="1" applyFill="1" applyBorder="1" applyAlignment="1" applyProtection="1">
      <alignment horizontal="right" vertical="center"/>
    </xf>
    <xf numFmtId="0" fontId="20" fillId="0" borderId="0" xfId="0" quotePrefix="1" applyFont="1" applyFill="1" applyBorder="1" applyAlignment="1">
      <alignment horizontal="left" vertical="center" wrapText="1"/>
    </xf>
    <xf numFmtId="3" fontId="41" fillId="0" borderId="0" xfId="1" applyNumberFormat="1" applyFont="1" applyFill="1" applyBorder="1" applyAlignment="1" applyProtection="1">
      <alignment horizontal="right" vertical="center"/>
    </xf>
    <xf numFmtId="3" fontId="20" fillId="0" borderId="0" xfId="1" applyNumberFormat="1" applyFont="1" applyFill="1" applyBorder="1" applyAlignment="1" applyProtection="1">
      <alignment horizontal="right" vertical="center"/>
    </xf>
    <xf numFmtId="2" fontId="41" fillId="0" borderId="0" xfId="1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/>
    </xf>
    <xf numFmtId="3" fontId="42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3" fontId="34" fillId="0" borderId="4" xfId="3" applyNumberFormat="1" applyFont="1" applyFill="1" applyBorder="1" applyAlignment="1">
      <alignment horizontal="center" vertical="center" wrapText="1"/>
    </xf>
    <xf numFmtId="3" fontId="13" fillId="0" borderId="2" xfId="3" applyNumberFormat="1" applyFont="1" applyFill="1" applyBorder="1" applyAlignment="1">
      <alignment horizontal="center" vertical="center" wrapText="1"/>
    </xf>
    <xf numFmtId="3" fontId="51" fillId="0" borderId="13" xfId="3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" fontId="34" fillId="0" borderId="2" xfId="4" applyNumberFormat="1" applyFont="1" applyFill="1" applyBorder="1" applyAlignment="1">
      <alignment horizontal="center" vertical="center" wrapText="1"/>
    </xf>
    <xf numFmtId="3" fontId="35" fillId="0" borderId="2" xfId="3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164" fontId="44" fillId="0" borderId="0" xfId="0" applyNumberFormat="1" applyFont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vertical="center" wrapText="1"/>
    </xf>
    <xf numFmtId="0" fontId="44" fillId="0" borderId="0" xfId="0" applyNumberFormat="1" applyFont="1" applyFill="1" applyBorder="1" applyAlignment="1" applyProtection="1">
      <alignment horizontal="center" vertical="center" wrapText="1"/>
    </xf>
    <xf numFmtId="0" fontId="4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1" fillId="0" borderId="3" xfId="0" quotePrefix="1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0" fontId="34" fillId="0" borderId="3" xfId="0" quotePrefix="1" applyNumberFormat="1" applyFont="1" applyFill="1" applyBorder="1" applyAlignment="1" applyProtection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 vertical="center"/>
    </xf>
    <xf numFmtId="0" fontId="34" fillId="0" borderId="8" xfId="0" quotePrefix="1" applyNumberFormat="1" applyFont="1" applyFill="1" applyBorder="1" applyAlignment="1" applyProtection="1">
      <alignment horizontal="center" vertical="center"/>
    </xf>
    <xf numFmtId="0" fontId="34" fillId="0" borderId="18" xfId="0" quotePrefix="1" applyNumberFormat="1" applyFont="1" applyFill="1" applyBorder="1" applyAlignment="1" applyProtection="1">
      <alignment horizontal="center" vertical="center"/>
    </xf>
    <xf numFmtId="0" fontId="11" fillId="0" borderId="8" xfId="0" quotePrefix="1" applyNumberFormat="1" applyFon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1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ill="1" applyBorder="1" applyAlignment="1" applyProtection="1">
      <alignment vertical="center"/>
    </xf>
    <xf numFmtId="0" fontId="34" fillId="0" borderId="2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0" fontId="23" fillId="0" borderId="0" xfId="0" quotePrefix="1" applyNumberFormat="1" applyFont="1" applyFill="1" applyBorder="1" applyAlignment="1" applyProtection="1">
      <alignment horizontal="center" vertical="center" wrapText="1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35" fillId="0" borderId="2" xfId="0" applyNumberFormat="1" applyFont="1" applyFill="1" applyBorder="1" applyAlignment="1" applyProtection="1">
      <alignment horizontal="center" vertical="center"/>
    </xf>
  </cellXfs>
  <cellStyles count="7">
    <cellStyle name="Normal 2" xfId="2"/>
    <cellStyle name="Normalno" xfId="0" builtinId="0"/>
    <cellStyle name="Obično_1Prihodi-rashodi2004" xfId="6"/>
    <cellStyle name="Obično_List7" xfId="5"/>
    <cellStyle name="Obično_Polugodišnji-sabor" xfId="3"/>
    <cellStyle name="Obično_prihodi 2005" xfId="4"/>
    <cellStyle name="Postota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abSelected="1" zoomScaleNormal="100" workbookViewId="0">
      <selection sqref="A1:G2"/>
    </sheetView>
  </sheetViews>
  <sheetFormatPr defaultColWidth="11.42578125" defaultRowHeight="12.75"/>
  <cols>
    <col min="1" max="1" width="3.140625" style="23" customWidth="1"/>
    <col min="2" max="2" width="45.28515625" style="1" customWidth="1"/>
    <col min="3" max="4" width="14.28515625" style="23" bestFit="1" customWidth="1"/>
    <col min="5" max="5" width="14.28515625" bestFit="1" customWidth="1"/>
    <col min="6" max="6" width="9.5703125" style="23" bestFit="1" customWidth="1"/>
    <col min="7" max="7" width="9.5703125" bestFit="1" customWidth="1"/>
    <col min="8" max="8" width="13.7109375" customWidth="1"/>
    <col min="9" max="9" width="15.85546875" customWidth="1"/>
    <col min="10" max="10" width="14.28515625" customWidth="1"/>
    <col min="11" max="11" width="16.7109375" customWidth="1"/>
    <col min="12" max="12" width="11.28515625" customWidth="1"/>
    <col min="13" max="13" width="16.42578125" customWidth="1"/>
    <col min="14" max="14" width="11.42578125" customWidth="1"/>
    <col min="15" max="15" width="15.42578125" customWidth="1"/>
  </cols>
  <sheetData>
    <row r="1" spans="1:17" ht="22.5" customHeight="1">
      <c r="A1" s="206" t="s">
        <v>0</v>
      </c>
      <c r="B1" s="207"/>
      <c r="C1" s="207"/>
      <c r="D1" s="207"/>
      <c r="E1" s="207"/>
      <c r="F1" s="207"/>
      <c r="G1" s="207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4" customFormat="1" ht="24" customHeight="1">
      <c r="A2" s="207" t="s">
        <v>1</v>
      </c>
      <c r="B2" s="207"/>
      <c r="C2" s="207"/>
      <c r="D2" s="207"/>
      <c r="E2" s="207"/>
      <c r="F2" s="207"/>
      <c r="G2" s="207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4" customFormat="1" ht="24" customHeight="1">
      <c r="A3" s="208" t="s">
        <v>1</v>
      </c>
      <c r="B3" s="209"/>
      <c r="C3" s="209"/>
      <c r="D3" s="209"/>
      <c r="E3" s="209"/>
      <c r="F3" s="209"/>
      <c r="G3" s="209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" customFormat="1" ht="24" customHeight="1">
      <c r="A4" s="210" t="s">
        <v>2</v>
      </c>
      <c r="B4" s="210"/>
      <c r="C4" s="210"/>
      <c r="D4" s="210"/>
      <c r="E4" s="210"/>
      <c r="F4" s="210"/>
      <c r="G4" s="210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1" customFormat="1" ht="13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1" customFormat="1" ht="27.6" customHeight="1">
      <c r="A6" s="211" t="s">
        <v>3</v>
      </c>
      <c r="B6" s="212"/>
      <c r="C6" s="38" t="s">
        <v>261</v>
      </c>
      <c r="D6" s="38" t="s">
        <v>5</v>
      </c>
      <c r="E6" s="38" t="s">
        <v>257</v>
      </c>
      <c r="F6" s="38" t="s">
        <v>7</v>
      </c>
      <c r="G6" s="38" t="s">
        <v>7</v>
      </c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106" customFormat="1" ht="12.6" customHeight="1">
      <c r="A7" s="213">
        <v>1</v>
      </c>
      <c r="B7" s="213"/>
      <c r="C7" s="103">
        <v>2</v>
      </c>
      <c r="D7" s="103">
        <v>3</v>
      </c>
      <c r="E7" s="103">
        <v>4</v>
      </c>
      <c r="F7" s="104" t="s">
        <v>8</v>
      </c>
      <c r="G7" s="104" t="s">
        <v>9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17" s="31" customFormat="1" ht="22.15" customHeight="1">
      <c r="A8" s="100">
        <v>6</v>
      </c>
      <c r="B8" s="99" t="s">
        <v>10</v>
      </c>
      <c r="C8" s="43">
        <f>prihodi!D5</f>
        <v>2615225317.3200002</v>
      </c>
      <c r="D8" s="43">
        <f>prihodi!E5</f>
        <v>2558246076</v>
      </c>
      <c r="E8" s="43">
        <f>prihodi!F5</f>
        <v>2703745721.4000001</v>
      </c>
      <c r="F8" s="44">
        <f t="shared" ref="F8:F14" si="0">IFERROR(E8/C8*100,"-")</f>
        <v>103.38480984769269</v>
      </c>
      <c r="G8" s="45">
        <f>IFERROR(E8/D8*100,"-")</f>
        <v>105.68747653968845</v>
      </c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1" customFormat="1" ht="31.5">
      <c r="A9" s="100">
        <v>7</v>
      </c>
      <c r="B9" s="99" t="s">
        <v>11</v>
      </c>
      <c r="C9" s="43">
        <f>prihodi!D49</f>
        <v>505555</v>
      </c>
      <c r="D9" s="43">
        <f>prihodi!E49</f>
        <v>2319000</v>
      </c>
      <c r="E9" s="43">
        <f>prihodi!F49</f>
        <v>918950</v>
      </c>
      <c r="F9" s="44">
        <f t="shared" si="0"/>
        <v>181.77052941816422</v>
      </c>
      <c r="G9" s="45">
        <f t="shared" ref="G9:G14" si="1">IFERROR(E9/D9*100,"-")</f>
        <v>39.626994394135401</v>
      </c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1" customFormat="1" ht="22.15" customHeight="1">
      <c r="A10" s="100"/>
      <c r="B10" s="99" t="s">
        <v>12</v>
      </c>
      <c r="C10" s="43">
        <f>C8+C9</f>
        <v>2615730872.3200002</v>
      </c>
      <c r="D10" s="43">
        <f>D8+D9</f>
        <v>2560565076</v>
      </c>
      <c r="E10" s="43">
        <f>E8+E9</f>
        <v>2704664671.4000001</v>
      </c>
      <c r="F10" s="44">
        <f t="shared" si="0"/>
        <v>103.39995983612491</v>
      </c>
      <c r="G10" s="45">
        <f t="shared" si="1"/>
        <v>105.62764823868902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1" customFormat="1" ht="22.15" customHeight="1">
      <c r="A11" s="100">
        <v>3</v>
      </c>
      <c r="B11" s="99" t="s">
        <v>13</v>
      </c>
      <c r="C11" s="48">
        <f>'rashodi-opći dio'!D4</f>
        <v>901424456.98000002</v>
      </c>
      <c r="D11" s="48">
        <f>'rashodi-opći dio'!E4</f>
        <v>1090201498</v>
      </c>
      <c r="E11" s="48">
        <f>'rashodi-opći dio'!F4</f>
        <v>1098521740.9400001</v>
      </c>
      <c r="F11" s="47">
        <f t="shared" si="0"/>
        <v>121.86509168170629</v>
      </c>
      <c r="G11" s="45">
        <f t="shared" si="1"/>
        <v>100.76318395776045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1" customFormat="1" ht="31.5">
      <c r="A12" s="100">
        <v>4</v>
      </c>
      <c r="B12" s="99" t="s">
        <v>14</v>
      </c>
      <c r="C12" s="48">
        <f>'rashodi-opći dio'!D72</f>
        <v>1334747392</v>
      </c>
      <c r="D12" s="48">
        <f>'rashodi-opći dio'!E72</f>
        <v>1545031069</v>
      </c>
      <c r="E12" s="48">
        <f>'rashodi-opći dio'!F72</f>
        <v>1555039548.9400001</v>
      </c>
      <c r="F12" s="47">
        <f t="shared" si="0"/>
        <v>116.50440811949532</v>
      </c>
      <c r="G12" s="45">
        <f t="shared" si="1"/>
        <v>100.64778502781033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1" customFormat="1" ht="22.15" customHeight="1">
      <c r="A13" s="101"/>
      <c r="B13" s="99" t="s">
        <v>15</v>
      </c>
      <c r="C13" s="43">
        <f>C11+C12</f>
        <v>2236171848.98</v>
      </c>
      <c r="D13" s="43">
        <f>D11+D12</f>
        <v>2635232567</v>
      </c>
      <c r="E13" s="43">
        <f>E11+E12</f>
        <v>2653561289.8800001</v>
      </c>
      <c r="F13" s="44">
        <f t="shared" si="0"/>
        <v>118.66535620195677</v>
      </c>
      <c r="G13" s="45">
        <f t="shared" si="1"/>
        <v>100.69552581846186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5" customFormat="1" ht="22.15" customHeight="1">
      <c r="A14" s="102"/>
      <c r="B14" s="99" t="s">
        <v>16</v>
      </c>
      <c r="C14" s="48">
        <f>C10-C13</f>
        <v>379559023.34000015</v>
      </c>
      <c r="D14" s="48">
        <f>D10-D13</f>
        <v>-74667491</v>
      </c>
      <c r="E14" s="48">
        <f>E10-E13</f>
        <v>51103381.519999981</v>
      </c>
      <c r="F14" s="47">
        <f t="shared" si="0"/>
        <v>13.463882657908192</v>
      </c>
      <c r="G14" s="45">
        <f t="shared" si="1"/>
        <v>-68.441273217550574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1" customFormat="1" ht="1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" customFormat="1" ht="24" customHeight="1">
      <c r="A16" s="214" t="s">
        <v>17</v>
      </c>
      <c r="B16" s="214"/>
      <c r="C16" s="214"/>
      <c r="D16" s="214"/>
      <c r="E16" s="214"/>
      <c r="F16" s="214"/>
      <c r="G16" s="214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9" s="2" customFormat="1" ht="16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9" s="2" customFormat="1" ht="27.6" customHeight="1">
      <c r="A18" s="211" t="s">
        <v>3</v>
      </c>
      <c r="B18" s="212"/>
      <c r="C18" s="38" t="s">
        <v>261</v>
      </c>
      <c r="D18" s="38" t="s">
        <v>5</v>
      </c>
      <c r="E18" s="38" t="s">
        <v>257</v>
      </c>
      <c r="F18" s="38" t="s">
        <v>7</v>
      </c>
      <c r="G18" s="38" t="s">
        <v>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9" s="106" customFormat="1" ht="12.6" customHeight="1">
      <c r="A19" s="213">
        <v>1</v>
      </c>
      <c r="B19" s="213"/>
      <c r="C19" s="103">
        <v>2</v>
      </c>
      <c r="D19" s="103">
        <v>3</v>
      </c>
      <c r="E19" s="103">
        <v>4</v>
      </c>
      <c r="F19" s="104" t="s">
        <v>8</v>
      </c>
      <c r="G19" s="104" t="s">
        <v>9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9" s="32" customFormat="1" ht="31.15" customHeight="1">
      <c r="A20" s="100">
        <v>8</v>
      </c>
      <c r="B20" s="97" t="s">
        <v>18</v>
      </c>
      <c r="C20" s="43">
        <f>'račun financiranja'!D5</f>
        <v>3773440039</v>
      </c>
      <c r="D20" s="43">
        <f>'račun financiranja'!E5</f>
        <v>172367491</v>
      </c>
      <c r="E20" s="43">
        <f>'račun financiranja'!F5</f>
        <v>0</v>
      </c>
      <c r="F20" s="44">
        <f>IFERROR(E20/C20*100,"-")</f>
        <v>0</v>
      </c>
      <c r="G20" s="45">
        <f>IFERROR(E20/D20*100,"-")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1"/>
      <c r="S20" s="31"/>
    </row>
    <row r="21" spans="1:19" s="32" customFormat="1" ht="31.15" customHeight="1">
      <c r="A21" s="100">
        <v>5</v>
      </c>
      <c r="B21" s="97" t="s">
        <v>181</v>
      </c>
      <c r="C21" s="43">
        <f>'račun financiranja'!D16</f>
        <v>3869708699</v>
      </c>
      <c r="D21" s="43">
        <f>'račun financiranja'!E16</f>
        <v>287700000</v>
      </c>
      <c r="E21" s="43">
        <f>'račun financiranja'!F16</f>
        <v>137965840.29000002</v>
      </c>
      <c r="F21" s="44">
        <f>IFERROR(E21/C21*100,"-")</f>
        <v>3.5652771570545556</v>
      </c>
      <c r="G21" s="45">
        <f t="shared" ref="G21:G24" si="2">IFERROR(E21/D21*100,"-")</f>
        <v>47.954758529718468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9" s="32" customFormat="1" ht="31.15" customHeight="1">
      <c r="A22" s="100"/>
      <c r="B22" s="97" t="s">
        <v>258</v>
      </c>
      <c r="C22" s="94"/>
      <c r="D22" s="49">
        <v>340000000</v>
      </c>
      <c r="E22" s="49">
        <v>283290363</v>
      </c>
      <c r="F22" s="44" t="str">
        <f>IFERROR(E22/C22*100,"-")</f>
        <v>-</v>
      </c>
      <c r="G22" s="45">
        <f t="shared" ref="G22" si="3">IFERROR(E22/D22*100,"-")</f>
        <v>83.320695000000001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9" s="32" customFormat="1" ht="31.15" customHeight="1">
      <c r="A23" s="107"/>
      <c r="B23" s="97" t="s">
        <v>262</v>
      </c>
      <c r="C23" s="49">
        <f>-(C14+C20-C21+C22)</f>
        <v>-283290363.34000015</v>
      </c>
      <c r="D23" s="49">
        <v>-150000000</v>
      </c>
      <c r="E23" s="49">
        <f>-(E14+E20-E21+E22)</f>
        <v>-196427904.22999996</v>
      </c>
      <c r="F23" s="44">
        <f>IFERROR(E23/C23*100,"-")</f>
        <v>69.338011330180905</v>
      </c>
      <c r="G23" s="45">
        <f t="shared" si="2"/>
        <v>130.95193615333332</v>
      </c>
      <c r="H23" s="87"/>
      <c r="I23" s="23"/>
      <c r="J23" s="23"/>
      <c r="K23" s="23"/>
      <c r="L23" s="23"/>
      <c r="M23" s="23"/>
      <c r="N23" s="23"/>
      <c r="O23" s="23"/>
      <c r="P23" s="23"/>
      <c r="Q23" s="23"/>
    </row>
    <row r="24" spans="1:19" s="32" customFormat="1" ht="22.5" customHeight="1">
      <c r="A24" s="107"/>
      <c r="B24" s="98" t="s">
        <v>19</v>
      </c>
      <c r="C24" s="95">
        <f>C20-C21+C22+C23</f>
        <v>-379559023.34000015</v>
      </c>
      <c r="D24" s="95">
        <f>D20-D21+D22+D23</f>
        <v>74667491</v>
      </c>
      <c r="E24" s="95">
        <f>E20-E21+E22+E23</f>
        <v>-51103381.519999981</v>
      </c>
      <c r="F24" s="47">
        <f>IFERROR(E24/C24*100,"-")</f>
        <v>13.463882657908192</v>
      </c>
      <c r="G24" s="45">
        <f t="shared" si="2"/>
        <v>-68.441273217550574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9" s="32" customFormat="1" ht="22.9" customHeight="1">
      <c r="A25" s="8"/>
      <c r="B25" s="8"/>
      <c r="C25" s="96"/>
      <c r="D25" s="96"/>
      <c r="E25" s="96"/>
      <c r="F25" s="33"/>
      <c r="G25" s="3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9" s="32" customFormat="1" ht="31.5">
      <c r="A26" s="39"/>
      <c r="B26" s="89" t="s">
        <v>20</v>
      </c>
      <c r="C26" s="48">
        <f>C24+C14</f>
        <v>0</v>
      </c>
      <c r="D26" s="48">
        <f>D24+D14</f>
        <v>0</v>
      </c>
      <c r="E26" s="48">
        <f>E24+E14</f>
        <v>0</v>
      </c>
      <c r="F26" s="46" t="s">
        <v>256</v>
      </c>
      <c r="G26" s="46" t="str">
        <f>IFERROR(E26/D26*100,"-")</f>
        <v>-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9" s="2" customFormat="1" ht="18" customHeight="1">
      <c r="B27" s="3"/>
      <c r="C27" s="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9" s="1" customFormat="1"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9" s="1" customFormat="1"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9" s="1" customFormat="1"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9" s="1" customFormat="1"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9" s="1" customFormat="1"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8:17" s="1" customFormat="1"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8:17" s="1" customFormat="1"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8:17" s="1" customFormat="1"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8:17" s="1" customFormat="1"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8:17" s="1" customFormat="1"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8:17" s="1" customFormat="1"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8:17" s="1" customFormat="1"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8:17" s="1" customFormat="1"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8:17" s="1" customFormat="1"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8:17" s="1" customFormat="1"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8:17" s="1" customFormat="1"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8:17" s="1" customFormat="1"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8:17" s="1" customFormat="1"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8:17" s="1" customFormat="1"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8:17" s="1" customFormat="1"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8:17" s="1" customFormat="1"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8:17" s="1" customFormat="1"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8:17" s="1" customFormat="1"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8:17" s="1" customFormat="1"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8:17" s="1" customFormat="1"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8:17" s="1" customFormat="1"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8:17" s="1" customFormat="1"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8:17" s="1" customFormat="1"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8:17" s="1" customFormat="1"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8:17" s="1" customFormat="1"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8:17" s="1" customFormat="1"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8:17" s="1" customFormat="1"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8:17" s="1" customFormat="1"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8:17" s="1" customFormat="1"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8:17" s="1" customFormat="1"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8:17" s="1" customFormat="1"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8:17" s="1" customFormat="1"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8:17" s="1" customFormat="1"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8:17" s="1" customFormat="1"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8:17" s="1" customFormat="1"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8:17" s="1" customFormat="1"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8:17" s="1" customFormat="1"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8:17" s="1" customFormat="1"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8:17" s="1" customFormat="1"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8:17" s="1" customFormat="1"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8:17" s="1" customFormat="1"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8:17" s="1" customFormat="1"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8:17" s="1" customFormat="1"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8:17" s="1" customFormat="1"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8:17" s="1" customFormat="1"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8:17" s="1" customFormat="1"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8:17" s="1" customFormat="1"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8:17" s="1" customFormat="1"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8:17" s="1" customFormat="1"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8:17" s="1" customFormat="1"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8:17" s="1" customFormat="1"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8:17" s="1" customFormat="1"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8:17" s="1" customFormat="1"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8:17" s="1" customFormat="1"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8:17" s="1" customFormat="1"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8:17" s="1" customFormat="1"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8:17" s="1" customFormat="1"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8:17" s="1" customFormat="1"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8:17" s="1" customFormat="1"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8:17" s="1" customFormat="1"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8:17" s="1" customFormat="1"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8:17" s="1" customFormat="1"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8:17" s="1" customFormat="1"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8:17" s="1" customFormat="1"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8:17" s="1" customFormat="1"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8:17" s="1" customFormat="1"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8:17" s="1" customFormat="1"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8:17" s="1" customFormat="1"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8:17" s="1" customFormat="1"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8:17" s="1" customFormat="1"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8:17" s="1" customFormat="1"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8:17" s="1" customFormat="1"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8:17" s="1" customFormat="1"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8:17" s="1" customFormat="1"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8:17" s="1" customFormat="1"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8:17" s="1" customFormat="1"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8:17" s="1" customFormat="1"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8:17" s="1" customFormat="1"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8:17" s="1" customFormat="1"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8:17" s="1" customFormat="1"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8:17" s="1" customFormat="1"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8:17" s="1" customFormat="1"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8:17" s="1" customFormat="1"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8:17" s="1" customFormat="1"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8:17" s="1" customFormat="1"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8:17" s="1" customFormat="1"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8:17" s="1" customFormat="1"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8:17" s="1" customFormat="1"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8:17" s="1" customFormat="1"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8:17" s="1" customFormat="1"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8:17" s="1" customFormat="1"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8:17" s="1" customFormat="1"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8:17" s="1" customFormat="1"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8:17" s="1" customFormat="1"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8:17" s="1" customFormat="1"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8:17" s="1" customFormat="1"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8:17" s="1" customFormat="1"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8:17" s="1" customFormat="1"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8:17" s="1" customFormat="1"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8:17" s="1" customFormat="1"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8:17" s="1" customFormat="1"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8:17" s="1" customFormat="1"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8:17" s="1" customFormat="1"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8:17" s="1" customFormat="1"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8:17" s="1" customFormat="1"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8:17" s="1" customFormat="1"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8:17" s="1" customFormat="1"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8:17" s="1" customFormat="1"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8:17" s="1" customFormat="1"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8:17" s="1" customFormat="1"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8:17" s="1" customFormat="1"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8:17" s="1" customFormat="1"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8:17" s="1" customFormat="1"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8:17" s="1" customFormat="1"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8:17" s="1" customFormat="1"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8:17" s="1" customFormat="1"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8:17" s="1" customFormat="1"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8:17" s="1" customFormat="1"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8:17" s="1" customFormat="1"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8:17" s="1" customFormat="1"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8:17" s="1" customFormat="1"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8:17" s="1" customFormat="1"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8:17" s="1" customFormat="1"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8:17" s="1" customFormat="1"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8:17" s="1" customFormat="1"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8:17" s="1" customFormat="1"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8:17" s="1" customFormat="1"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8:17" s="1" customFormat="1"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8:17" s="1" customFormat="1"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8:17" s="1" customFormat="1"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8:17" s="1" customFormat="1"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8:17" s="1" customFormat="1"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8:17" s="1" customFormat="1"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8:17" s="1" customFormat="1"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8:17" s="1" customFormat="1"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8:17" s="1" customFormat="1"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8:17" s="1" customFormat="1"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8:17" s="1" customFormat="1"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8:17" s="1" customFormat="1"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8:17" s="1" customFormat="1"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8:17" s="1" customFormat="1"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8:17" s="1" customFormat="1"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8:17" s="1" customFormat="1"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8:17" s="1" customFormat="1"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8:17" s="1" customFormat="1"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8:17" s="1" customFormat="1"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8:17" s="1" customFormat="1"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8:17" s="1" customFormat="1"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8:17" s="1" customFormat="1"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8:17" s="1" customFormat="1"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8:17" s="1" customFormat="1"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8:17" s="1" customFormat="1"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8:17" s="1" customFormat="1"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8:17" s="1" customFormat="1"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8:17" s="1" customFormat="1"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8:17" s="1" customFormat="1"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8:17" s="1" customFormat="1"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8:17" s="1" customFormat="1"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8:17" s="1" customFormat="1"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8:17" s="1" customFormat="1"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8:17" s="1" customFormat="1"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8:17" s="1" customFormat="1"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8:17" s="1" customFormat="1"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8:17" s="1" customFormat="1"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8:17" s="1" customFormat="1"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8:17" s="1" customFormat="1"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8:17" s="1" customFormat="1"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8:17" s="1" customFormat="1"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8:17" s="1" customFormat="1"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8:17" s="1" customFormat="1"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8:17" s="1" customFormat="1"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8:17" s="1" customFormat="1"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8:17" s="1" customFormat="1"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8:17" s="1" customFormat="1"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8:17" s="1" customFormat="1"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8:17" s="1" customFormat="1"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8:17" s="1" customFormat="1"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8:17" s="1" customFormat="1"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8:17" s="1" customFormat="1"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8:17" s="1" customFormat="1"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8:17" s="1" customFormat="1"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8:17" s="1" customFormat="1"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8:17" s="1" customFormat="1"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8:17" s="1" customFormat="1"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8:17" s="1" customFormat="1"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8:17" s="1" customFormat="1"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8:17" s="1" customFormat="1"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8:17" s="1" customFormat="1"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8:17" s="1" customFormat="1"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8:17" s="1" customFormat="1"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8:17" s="1" customFormat="1"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8:17" s="1" customFormat="1"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8:17" s="1" customFormat="1"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8:17" s="1" customFormat="1"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8:17" s="1" customFormat="1"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</sheetData>
  <mergeCells count="8">
    <mergeCell ref="A1:G2"/>
    <mergeCell ref="A3:G3"/>
    <mergeCell ref="A4:G4"/>
    <mergeCell ref="A18:B18"/>
    <mergeCell ref="A19:B19"/>
    <mergeCell ref="A16:G16"/>
    <mergeCell ref="A6:B6"/>
    <mergeCell ref="A7:B7"/>
  </mergeCells>
  <phoneticPr fontId="0" type="noConversion"/>
  <printOptions horizontalCentered="1"/>
  <pageMargins left="0.19685039370078741" right="0.19685039370078741" top="0.62992125984251968" bottom="0.62992125984251968" header="0.51181102362204722" footer="0.51181102362204722"/>
  <pageSetup paperSize="9" scale="87" firstPageNumber="752" fitToWidth="0" fitToHeight="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5"/>
  <sheetViews>
    <sheetView view="pageBreakPreview" topLeftCell="A4" zoomScale="60" zoomScaleNormal="100" workbookViewId="0">
      <selection activeCell="J7" sqref="J7"/>
    </sheetView>
  </sheetViews>
  <sheetFormatPr defaultColWidth="11.42578125" defaultRowHeight="12.75"/>
  <cols>
    <col min="1" max="1" width="5" style="19" bestFit="1" customWidth="1"/>
    <col min="2" max="2" width="4.85546875" style="19" bestFit="1" customWidth="1"/>
    <col min="3" max="3" width="46.5703125" style="51" customWidth="1"/>
    <col min="4" max="6" width="12.42578125" style="52" bestFit="1" customWidth="1"/>
    <col min="7" max="8" width="8.42578125" style="52" bestFit="1" customWidth="1"/>
    <col min="10" max="10" width="15.5703125" customWidth="1"/>
    <col min="11" max="11" width="13.7109375" customWidth="1"/>
  </cols>
  <sheetData>
    <row r="1" spans="1:17" s="1" customFormat="1" ht="27" customHeight="1">
      <c r="A1" s="219" t="s">
        <v>2</v>
      </c>
      <c r="B1" s="219"/>
      <c r="C1" s="219"/>
      <c r="D1" s="219"/>
      <c r="E1" s="219"/>
      <c r="F1" s="219"/>
      <c r="G1" s="219"/>
      <c r="H1" s="219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25.5" customHeight="1">
      <c r="A2" s="220" t="s">
        <v>21</v>
      </c>
      <c r="B2" s="220"/>
      <c r="C2" s="220"/>
      <c r="D2" s="210"/>
      <c r="E2" s="210"/>
      <c r="F2" s="220"/>
      <c r="G2" s="220"/>
      <c r="H2" s="220"/>
      <c r="I2" s="23"/>
      <c r="J2" s="23"/>
      <c r="K2" s="23"/>
      <c r="L2" s="23"/>
      <c r="M2" s="23"/>
      <c r="N2" s="23"/>
      <c r="O2" s="23"/>
      <c r="P2" s="23"/>
      <c r="Q2" s="23"/>
    </row>
    <row r="3" spans="1:17" s="1" customFormat="1" ht="27.6" customHeight="1">
      <c r="A3" s="217" t="s">
        <v>3</v>
      </c>
      <c r="B3" s="217"/>
      <c r="C3" s="218"/>
      <c r="D3" s="201" t="s">
        <v>4</v>
      </c>
      <c r="E3" s="200" t="s">
        <v>5</v>
      </c>
      <c r="F3" s="108" t="s">
        <v>6</v>
      </c>
      <c r="G3" s="159" t="s">
        <v>7</v>
      </c>
      <c r="H3" s="159" t="s">
        <v>7</v>
      </c>
      <c r="I3" s="23"/>
      <c r="J3" s="23"/>
      <c r="K3" s="23"/>
      <c r="L3" s="23"/>
      <c r="M3" s="23"/>
      <c r="N3" s="23"/>
      <c r="O3" s="23"/>
      <c r="P3" s="23"/>
      <c r="Q3" s="23"/>
    </row>
    <row r="4" spans="1:17" s="1" customFormat="1" ht="12" customHeight="1">
      <c r="A4" s="215">
        <v>1</v>
      </c>
      <c r="B4" s="215"/>
      <c r="C4" s="216"/>
      <c r="D4" s="160">
        <v>2</v>
      </c>
      <c r="E4" s="199">
        <v>3</v>
      </c>
      <c r="F4" s="160">
        <v>4</v>
      </c>
      <c r="G4" s="161" t="s">
        <v>8</v>
      </c>
      <c r="H4" s="161" t="s">
        <v>9</v>
      </c>
      <c r="I4" s="23"/>
      <c r="J4" s="23"/>
      <c r="K4" s="23"/>
      <c r="L4" s="23"/>
      <c r="M4" s="23"/>
      <c r="N4" s="23"/>
      <c r="O4" s="23"/>
      <c r="P4" s="23"/>
      <c r="Q4" s="23"/>
    </row>
    <row r="5" spans="1:17" s="6" customFormat="1" ht="24.75" customHeight="1">
      <c r="A5" s="143">
        <v>6</v>
      </c>
      <c r="B5" s="143"/>
      <c r="C5" s="144" t="s">
        <v>10</v>
      </c>
      <c r="D5" s="145">
        <f>D6+D22+D38+D43+D46</f>
        <v>2615225317.3200002</v>
      </c>
      <c r="E5" s="145">
        <f>E6+E22+E38+E43+E46</f>
        <v>2558246076</v>
      </c>
      <c r="F5" s="145">
        <f>F6+F22+F38+F43+F46</f>
        <v>2703745721.4000001</v>
      </c>
      <c r="G5" s="140">
        <f>IFERROR(F5/D5*100,"-")</f>
        <v>103.38480984769269</v>
      </c>
      <c r="H5" s="140">
        <f>IFERROR(F5/E5*100,"-")</f>
        <v>105.68747653968845</v>
      </c>
      <c r="I5" s="23"/>
      <c r="J5" s="23"/>
      <c r="K5" s="23"/>
      <c r="L5" s="23"/>
      <c r="M5" s="23"/>
      <c r="N5" s="23"/>
      <c r="O5" s="23"/>
      <c r="P5" s="23"/>
      <c r="Q5" s="23"/>
    </row>
    <row r="6" spans="1:17" s="6" customFormat="1" ht="27.75" customHeight="1">
      <c r="A6" s="143">
        <v>63</v>
      </c>
      <c r="B6" s="143"/>
      <c r="C6" s="144" t="s">
        <v>22</v>
      </c>
      <c r="D6" s="145">
        <f>D19+D10+D7</f>
        <v>2457927275.3600001</v>
      </c>
      <c r="E6" s="145">
        <f>E19+E10+E7</f>
        <v>2516248076</v>
      </c>
      <c r="F6" s="145">
        <f>F19+F10+F7</f>
        <v>2659765689.3099999</v>
      </c>
      <c r="G6" s="140">
        <f>IFERROR(F6/D6*100,"-")</f>
        <v>108.21173254283683</v>
      </c>
      <c r="H6" s="140">
        <f>IFERROR(F6/E6*100,"-")</f>
        <v>105.70363529251637</v>
      </c>
      <c r="I6" s="23"/>
      <c r="J6" s="23"/>
      <c r="K6" s="23"/>
      <c r="L6" s="23"/>
      <c r="M6" s="23"/>
      <c r="N6" s="23"/>
      <c r="O6" s="23"/>
      <c r="P6" s="23"/>
      <c r="Q6" s="23"/>
    </row>
    <row r="7" spans="1:17" s="6" customFormat="1" ht="27.75" customHeight="1">
      <c r="A7" s="143">
        <v>632</v>
      </c>
      <c r="B7" s="143"/>
      <c r="C7" s="146" t="s">
        <v>23</v>
      </c>
      <c r="D7" s="145">
        <f>D8+D9</f>
        <v>531963.77</v>
      </c>
      <c r="E7" s="145">
        <f>E8+E9</f>
        <v>1300000</v>
      </c>
      <c r="F7" s="145">
        <f>F8+F9</f>
        <v>0</v>
      </c>
      <c r="G7" s="140">
        <f>IFERROR(F7/D7*100,"-")</f>
        <v>0</v>
      </c>
      <c r="H7" s="140">
        <f>IFERROR(F7/E7*100,"-")</f>
        <v>0</v>
      </c>
      <c r="I7" s="23"/>
      <c r="J7" s="23"/>
      <c r="K7" s="23"/>
      <c r="L7" s="23"/>
      <c r="M7" s="23"/>
      <c r="N7" s="23"/>
      <c r="O7" s="23"/>
      <c r="P7" s="23"/>
      <c r="Q7" s="23"/>
    </row>
    <row r="8" spans="1:17" s="6" customFormat="1" hidden="1">
      <c r="A8" s="143">
        <v>6323</v>
      </c>
      <c r="B8" s="147"/>
      <c r="C8" s="148" t="s">
        <v>24</v>
      </c>
      <c r="D8" s="149">
        <v>531963.77</v>
      </c>
      <c r="E8" s="149"/>
      <c r="F8" s="149">
        <v>0</v>
      </c>
      <c r="G8" s="140">
        <f>IFERROR(F8/D8*100,"-")</f>
        <v>0</v>
      </c>
      <c r="H8" s="140" t="str">
        <f>IFERROR(F8/E8*100,"-")</f>
        <v>-</v>
      </c>
      <c r="I8" s="23"/>
      <c r="J8" s="23"/>
      <c r="K8" s="23"/>
      <c r="L8" s="23"/>
      <c r="M8" s="23"/>
      <c r="N8" s="23"/>
      <c r="O8" s="23"/>
      <c r="P8" s="23"/>
      <c r="Q8" s="23"/>
    </row>
    <row r="9" spans="1:17" s="6" customFormat="1">
      <c r="A9" s="143"/>
      <c r="B9" s="147">
        <v>6324</v>
      </c>
      <c r="C9" s="150" t="s">
        <v>25</v>
      </c>
      <c r="D9" s="149">
        <v>0</v>
      </c>
      <c r="E9" s="151">
        <v>1300000</v>
      </c>
      <c r="F9" s="149">
        <v>0</v>
      </c>
      <c r="G9" s="140"/>
      <c r="H9" s="140"/>
      <c r="I9" s="23"/>
      <c r="J9" s="23"/>
      <c r="K9" s="23"/>
      <c r="L9" s="23"/>
      <c r="M9" s="23"/>
      <c r="N9" s="23"/>
      <c r="O9" s="23"/>
      <c r="P9" s="23"/>
      <c r="Q9" s="23"/>
    </row>
    <row r="10" spans="1:17" s="6" customFormat="1" ht="13.5" customHeight="1">
      <c r="A10" s="143">
        <v>633</v>
      </c>
      <c r="B10" s="143"/>
      <c r="C10" s="144" t="s">
        <v>26</v>
      </c>
      <c r="D10" s="145">
        <f>D11+D15</f>
        <v>2127814965.6099999</v>
      </c>
      <c r="E10" s="145">
        <f>E11+E15</f>
        <v>2067274967</v>
      </c>
      <c r="F10" s="145">
        <f>F11+F15</f>
        <v>2215713388.8699999</v>
      </c>
      <c r="G10" s="140">
        <f t="shared" ref="G10:G53" si="0">IFERROR(F10/D10*100,"-")</f>
        <v>104.13092419597685</v>
      </c>
      <c r="H10" s="140">
        <f t="shared" ref="H10:H53" si="1">IFERROR(F10/E10*100,"-")</f>
        <v>107.18039081590641</v>
      </c>
      <c r="I10" s="23"/>
      <c r="J10" s="23"/>
      <c r="K10" s="23"/>
      <c r="L10" s="23"/>
      <c r="M10" s="23"/>
      <c r="N10" s="23"/>
      <c r="O10" s="23"/>
      <c r="P10" s="23"/>
      <c r="Q10" s="23"/>
    </row>
    <row r="11" spans="1:17" s="6" customFormat="1" ht="13.5" customHeight="1">
      <c r="A11" s="143"/>
      <c r="B11" s="147">
        <v>6331</v>
      </c>
      <c r="C11" s="152" t="s">
        <v>27</v>
      </c>
      <c r="D11" s="149">
        <f>SUM(D12:D14)</f>
        <v>10416.01</v>
      </c>
      <c r="E11" s="151">
        <f>SUM(E12:E14)</f>
        <v>35295</v>
      </c>
      <c r="F11" s="149">
        <f>SUM(F12:F14)</f>
        <v>35295</v>
      </c>
      <c r="G11" s="135">
        <f t="shared" si="0"/>
        <v>338.85336131589736</v>
      </c>
      <c r="H11" s="114">
        <f t="shared" si="1"/>
        <v>100</v>
      </c>
      <c r="I11" s="23"/>
      <c r="J11" s="23"/>
      <c r="K11" s="23"/>
      <c r="L11" s="23"/>
      <c r="M11" s="23"/>
      <c r="N11" s="23"/>
      <c r="O11" s="23"/>
      <c r="P11" s="23"/>
      <c r="Q11" s="23"/>
    </row>
    <row r="12" spans="1:17" s="7" customFormat="1" ht="25.15" hidden="1" customHeight="1">
      <c r="A12" s="143"/>
      <c r="B12" s="147">
        <v>6331</v>
      </c>
      <c r="C12" s="152" t="s">
        <v>28</v>
      </c>
      <c r="D12" s="149">
        <v>0</v>
      </c>
      <c r="E12" s="151">
        <v>0</v>
      </c>
      <c r="F12" s="149">
        <v>0</v>
      </c>
      <c r="G12" s="135" t="str">
        <f t="shared" si="0"/>
        <v>-</v>
      </c>
      <c r="H12" s="114" t="str">
        <f t="shared" si="1"/>
        <v>-</v>
      </c>
      <c r="I12" s="23"/>
      <c r="J12" s="23"/>
      <c r="K12" s="23"/>
      <c r="L12" s="23"/>
      <c r="M12" s="23"/>
      <c r="N12" s="23"/>
      <c r="O12" s="23"/>
      <c r="P12" s="23"/>
      <c r="Q12" s="23"/>
    </row>
    <row r="13" spans="1:17" s="30" customFormat="1" ht="13.5" hidden="1" customHeight="1">
      <c r="A13" s="143"/>
      <c r="B13" s="147">
        <v>6331</v>
      </c>
      <c r="C13" s="152" t="s">
        <v>29</v>
      </c>
      <c r="D13" s="149">
        <v>10416.01</v>
      </c>
      <c r="E13" s="151">
        <v>35295</v>
      </c>
      <c r="F13" s="149">
        <v>35295</v>
      </c>
      <c r="G13" s="135">
        <f t="shared" si="0"/>
        <v>338.85336131589736</v>
      </c>
      <c r="H13" s="114">
        <f t="shared" si="1"/>
        <v>100</v>
      </c>
      <c r="I13" s="23"/>
      <c r="J13" s="23"/>
      <c r="K13" s="23"/>
      <c r="L13" s="23"/>
      <c r="M13" s="23"/>
      <c r="N13" s="23"/>
      <c r="O13" s="23"/>
      <c r="P13" s="23"/>
      <c r="Q13" s="23"/>
    </row>
    <row r="14" spans="1:17" s="7" customFormat="1" ht="25.5" hidden="1" customHeight="1">
      <c r="A14" s="143"/>
      <c r="B14" s="147"/>
      <c r="C14" s="152" t="s">
        <v>30</v>
      </c>
      <c r="D14" s="149">
        <v>0</v>
      </c>
      <c r="E14" s="151">
        <v>0</v>
      </c>
      <c r="F14" s="149">
        <v>0</v>
      </c>
      <c r="G14" s="135" t="str">
        <f t="shared" si="0"/>
        <v>-</v>
      </c>
      <c r="H14" s="114" t="str">
        <f t="shared" si="1"/>
        <v>-</v>
      </c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3.5" customHeight="1">
      <c r="A15" s="143"/>
      <c r="B15" s="147">
        <v>6332</v>
      </c>
      <c r="C15" s="152" t="s">
        <v>31</v>
      </c>
      <c r="D15" s="149">
        <f>SUM(D16:D18)</f>
        <v>2127804549.5999999</v>
      </c>
      <c r="E15" s="151">
        <f>SUM(E16:E18)</f>
        <v>2067239672</v>
      </c>
      <c r="F15" s="149">
        <f>SUM(F16:F18)</f>
        <v>2215678093.8699999</v>
      </c>
      <c r="G15" s="135">
        <f t="shared" si="0"/>
        <v>104.12977518477997</v>
      </c>
      <c r="H15" s="114">
        <f t="shared" si="1"/>
        <v>107.18051341025155</v>
      </c>
      <c r="I15" s="23"/>
      <c r="J15" s="23"/>
      <c r="K15" s="23"/>
      <c r="L15" s="23"/>
      <c r="M15" s="23"/>
      <c r="N15" s="23"/>
      <c r="O15" s="23"/>
      <c r="P15" s="23"/>
      <c r="Q15" s="23"/>
    </row>
    <row r="16" spans="1:17" s="7" customFormat="1" ht="13.5" hidden="1" customHeight="1">
      <c r="A16" s="143">
        <v>6332</v>
      </c>
      <c r="B16" s="153"/>
      <c r="C16" s="154" t="s">
        <v>32</v>
      </c>
      <c r="D16" s="155">
        <v>2067740729.5999999</v>
      </c>
      <c r="E16" s="149">
        <v>1989000000</v>
      </c>
      <c r="F16" s="155">
        <v>2137438424</v>
      </c>
      <c r="G16" s="141">
        <f t="shared" si="0"/>
        <v>103.37071729556166</v>
      </c>
      <c r="H16" s="141">
        <f t="shared" si="1"/>
        <v>107.46296752136753</v>
      </c>
      <c r="I16" s="23"/>
      <c r="J16" s="23"/>
      <c r="K16" s="23"/>
      <c r="L16" s="23"/>
      <c r="M16" s="23"/>
      <c r="N16" s="23"/>
      <c r="O16" s="23"/>
      <c r="P16" s="23"/>
      <c r="Q16" s="23"/>
    </row>
    <row r="17" spans="1:17" s="30" customFormat="1" ht="13.5" hidden="1" customHeight="1">
      <c r="A17" s="143">
        <v>6332</v>
      </c>
      <c r="B17" s="153"/>
      <c r="C17" s="154" t="s">
        <v>33</v>
      </c>
      <c r="D17" s="155">
        <v>60063820</v>
      </c>
      <c r="E17" s="149">
        <v>78239672</v>
      </c>
      <c r="F17" s="155">
        <v>78239669.870000005</v>
      </c>
      <c r="G17" s="141">
        <f t="shared" si="0"/>
        <v>130.26089561070208</v>
      </c>
      <c r="H17" s="141">
        <f t="shared" si="1"/>
        <v>99.999997277595952</v>
      </c>
      <c r="I17" s="23"/>
      <c r="J17" s="23"/>
      <c r="K17" s="23"/>
      <c r="L17" s="23"/>
      <c r="M17" s="23"/>
      <c r="N17" s="23"/>
      <c r="O17" s="23"/>
      <c r="P17" s="23"/>
      <c r="Q17" s="23"/>
    </row>
    <row r="18" spans="1:17" s="7" customFormat="1" ht="25.15" hidden="1" customHeight="1">
      <c r="A18" s="143">
        <v>6332</v>
      </c>
      <c r="B18" s="153"/>
      <c r="C18" s="154" t="s">
        <v>34</v>
      </c>
      <c r="D18" s="155">
        <v>0</v>
      </c>
      <c r="E18" s="149">
        <v>0</v>
      </c>
      <c r="F18" s="155">
        <v>0</v>
      </c>
      <c r="G18" s="141" t="str">
        <f t="shared" si="0"/>
        <v>-</v>
      </c>
      <c r="H18" s="141" t="str">
        <f t="shared" si="1"/>
        <v>-</v>
      </c>
      <c r="I18" s="23"/>
      <c r="J18" s="23"/>
      <c r="K18" s="23"/>
      <c r="L18" s="23"/>
      <c r="M18" s="23"/>
      <c r="N18" s="23"/>
      <c r="O18" s="23"/>
      <c r="P18" s="23"/>
      <c r="Q18" s="23"/>
    </row>
    <row r="19" spans="1:17" s="6" customFormat="1" ht="11.45" customHeight="1">
      <c r="A19" s="143">
        <v>638</v>
      </c>
      <c r="B19" s="143"/>
      <c r="C19" s="144" t="s">
        <v>35</v>
      </c>
      <c r="D19" s="145">
        <f>SUM(D20:D21)</f>
        <v>329580345.98000002</v>
      </c>
      <c r="E19" s="145">
        <f>SUM(E20:E21)</f>
        <v>447673109</v>
      </c>
      <c r="F19" s="145">
        <f>SUM(F20:F21)</f>
        <v>444052300.44</v>
      </c>
      <c r="G19" s="140">
        <f t="shared" si="0"/>
        <v>134.73263981188566</v>
      </c>
      <c r="H19" s="140">
        <f t="shared" si="1"/>
        <v>99.191193643931825</v>
      </c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9" customFormat="1" ht="13.15" customHeight="1">
      <c r="A20" s="143"/>
      <c r="B20" s="153">
        <v>6381</v>
      </c>
      <c r="C20" s="154" t="s">
        <v>36</v>
      </c>
      <c r="D20" s="155">
        <v>110942.35</v>
      </c>
      <c r="E20" s="151">
        <v>312499</v>
      </c>
      <c r="F20" s="155">
        <v>264708.71000000002</v>
      </c>
      <c r="G20" s="141">
        <f t="shared" si="0"/>
        <v>238.60023696992178</v>
      </c>
      <c r="H20" s="114">
        <f t="shared" si="1"/>
        <v>84.707058262586443</v>
      </c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9" customFormat="1" ht="13.5" customHeight="1">
      <c r="A21" s="143"/>
      <c r="B21" s="153">
        <v>6382</v>
      </c>
      <c r="C21" s="154" t="s">
        <v>37</v>
      </c>
      <c r="D21" s="155">
        <v>329469403.63</v>
      </c>
      <c r="E21" s="151">
        <v>447360610</v>
      </c>
      <c r="F21" s="155">
        <v>443787591.73000002</v>
      </c>
      <c r="G21" s="141">
        <f t="shared" si="0"/>
        <v>134.69766443878396</v>
      </c>
      <c r="H21" s="114">
        <f t="shared" si="1"/>
        <v>99.201311382779096</v>
      </c>
      <c r="I21" s="23"/>
      <c r="J21" s="23"/>
      <c r="K21" s="23"/>
      <c r="L21" s="23"/>
      <c r="M21" s="23"/>
      <c r="N21" s="23"/>
      <c r="O21" s="23"/>
      <c r="P21" s="23"/>
      <c r="Q21" s="23"/>
    </row>
    <row r="22" spans="1:17" s="6" customFormat="1" ht="13.5" customHeight="1">
      <c r="A22" s="143">
        <v>64</v>
      </c>
      <c r="B22" s="143"/>
      <c r="C22" s="143" t="s">
        <v>38</v>
      </c>
      <c r="D22" s="145">
        <f>D23+D29+D36</f>
        <v>140474511.57000002</v>
      </c>
      <c r="E22" s="145">
        <f>E23+E29+E36</f>
        <v>22198000</v>
      </c>
      <c r="F22" s="145">
        <f>F23+F29+F36</f>
        <v>21012446.649999999</v>
      </c>
      <c r="G22" s="140">
        <f t="shared" si="0"/>
        <v>14.958191642851352</v>
      </c>
      <c r="H22" s="140">
        <f t="shared" si="1"/>
        <v>94.65918844040003</v>
      </c>
      <c r="I22" s="23"/>
      <c r="J22" s="23"/>
      <c r="K22" s="23"/>
      <c r="L22" s="23"/>
      <c r="M22" s="23"/>
      <c r="N22" s="23"/>
      <c r="O22" s="23"/>
      <c r="P22" s="23"/>
      <c r="Q22" s="23"/>
    </row>
    <row r="23" spans="1:17" s="6" customFormat="1" ht="13.5" customHeight="1">
      <c r="A23" s="143">
        <v>641</v>
      </c>
      <c r="B23" s="143"/>
      <c r="C23" s="143" t="s">
        <v>39</v>
      </c>
      <c r="D23" s="145">
        <f>SUM(D24:D28)</f>
        <v>118383935.73999999</v>
      </c>
      <c r="E23" s="145">
        <f>SUM(E24:E28)</f>
        <v>1800000</v>
      </c>
      <c r="F23" s="145">
        <f>SUM(F24:F28)</f>
        <v>1189095.28</v>
      </c>
      <c r="G23" s="140">
        <f t="shared" si="0"/>
        <v>1.0044397261901676</v>
      </c>
      <c r="H23" s="140">
        <f t="shared" si="1"/>
        <v>66.060848888888884</v>
      </c>
      <c r="I23" s="23"/>
      <c r="J23" s="23"/>
      <c r="K23" s="23"/>
      <c r="L23" s="23"/>
      <c r="M23" s="23"/>
      <c r="N23" s="23"/>
      <c r="O23" s="23"/>
      <c r="P23" s="23"/>
      <c r="Q23" s="23"/>
    </row>
    <row r="24" spans="1:17" s="6" customFormat="1" ht="13.5" customHeight="1">
      <c r="A24" s="143"/>
      <c r="B24" s="153">
        <v>6413</v>
      </c>
      <c r="C24" s="153" t="s">
        <v>40</v>
      </c>
      <c r="D24" s="155">
        <v>228631.74</v>
      </c>
      <c r="E24" s="151">
        <v>400000</v>
      </c>
      <c r="F24" s="155">
        <v>164654.35999999999</v>
      </c>
      <c r="G24" s="141">
        <f t="shared" si="0"/>
        <v>72.017279840498077</v>
      </c>
      <c r="H24" s="114">
        <f t="shared" si="1"/>
        <v>41.163589999999992</v>
      </c>
      <c r="I24" s="23"/>
      <c r="J24" s="23"/>
      <c r="K24" s="23"/>
      <c r="L24" s="23"/>
      <c r="M24" s="23"/>
      <c r="N24" s="23"/>
      <c r="O24" s="23"/>
      <c r="P24" s="23"/>
      <c r="Q24" s="23"/>
    </row>
    <row r="25" spans="1:17" s="6" customFormat="1" ht="13.5" customHeight="1">
      <c r="A25" s="143"/>
      <c r="B25" s="153">
        <v>6414</v>
      </c>
      <c r="C25" s="153" t="s">
        <v>41</v>
      </c>
      <c r="D25" s="155">
        <v>60197</v>
      </c>
      <c r="E25" s="151">
        <v>1000000</v>
      </c>
      <c r="F25" s="155">
        <v>856173.35</v>
      </c>
      <c r="G25" s="141">
        <f t="shared" si="0"/>
        <v>1422.2857451368006</v>
      </c>
      <c r="H25" s="114">
        <f t="shared" si="1"/>
        <v>85.617334999999997</v>
      </c>
      <c r="I25" s="23"/>
      <c r="J25" s="23"/>
      <c r="K25" s="23"/>
      <c r="L25" s="23"/>
      <c r="M25" s="23"/>
      <c r="N25" s="23"/>
      <c r="O25" s="23"/>
      <c r="P25" s="23"/>
      <c r="Q25" s="23"/>
    </row>
    <row r="26" spans="1:17" s="6" customFormat="1" ht="25.15" customHeight="1">
      <c r="A26" s="143"/>
      <c r="B26" s="153">
        <v>6415</v>
      </c>
      <c r="C26" s="153" t="s">
        <v>42</v>
      </c>
      <c r="D26" s="155">
        <v>118001082</v>
      </c>
      <c r="E26" s="151">
        <v>300000</v>
      </c>
      <c r="F26" s="155">
        <v>130752.71</v>
      </c>
      <c r="G26" s="141">
        <f t="shared" si="0"/>
        <v>0.11080636531790446</v>
      </c>
      <c r="H26" s="114">
        <f t="shared" si="1"/>
        <v>43.584236666666669</v>
      </c>
      <c r="I26" s="23"/>
      <c r="J26" s="23"/>
      <c r="K26" s="23"/>
      <c r="L26" s="23"/>
      <c r="M26" s="23"/>
      <c r="N26" s="23"/>
      <c r="O26" s="23"/>
      <c r="P26" s="23"/>
      <c r="Q26" s="23"/>
    </row>
    <row r="27" spans="1:17" s="6" customFormat="1" ht="13.5" hidden="1" customHeight="1">
      <c r="A27" s="143"/>
      <c r="B27" s="153">
        <v>6416</v>
      </c>
      <c r="C27" s="153" t="s">
        <v>43</v>
      </c>
      <c r="D27" s="155">
        <v>0</v>
      </c>
      <c r="E27" s="151">
        <v>0</v>
      </c>
      <c r="F27" s="155">
        <v>0</v>
      </c>
      <c r="G27" s="141" t="str">
        <f t="shared" si="0"/>
        <v>-</v>
      </c>
      <c r="H27" s="114" t="str">
        <f t="shared" si="1"/>
        <v>-</v>
      </c>
      <c r="I27" s="23"/>
      <c r="J27" s="23"/>
      <c r="K27" s="23"/>
      <c r="L27" s="23"/>
      <c r="M27" s="23"/>
      <c r="N27" s="23"/>
      <c r="O27" s="23"/>
      <c r="P27" s="23"/>
      <c r="Q27" s="23"/>
    </row>
    <row r="28" spans="1:17" s="6" customFormat="1" ht="13.5" customHeight="1">
      <c r="A28" s="143"/>
      <c r="B28" s="153">
        <v>6419</v>
      </c>
      <c r="C28" s="153" t="s">
        <v>44</v>
      </c>
      <c r="D28" s="155">
        <v>94025</v>
      </c>
      <c r="E28" s="151">
        <v>100000</v>
      </c>
      <c r="F28" s="155">
        <v>37514.86</v>
      </c>
      <c r="G28" s="141">
        <f t="shared" si="0"/>
        <v>39.898814145174157</v>
      </c>
      <c r="H28" s="114">
        <f t="shared" si="1"/>
        <v>37.514859999999999</v>
      </c>
      <c r="I28" s="23"/>
      <c r="J28" s="23"/>
      <c r="K28" s="23"/>
      <c r="L28" s="23"/>
      <c r="M28" s="23"/>
      <c r="N28" s="23"/>
      <c r="O28" s="23"/>
      <c r="P28" s="23"/>
      <c r="Q28" s="23"/>
    </row>
    <row r="29" spans="1:17" s="6" customFormat="1" ht="13.5" customHeight="1">
      <c r="A29" s="143">
        <v>642</v>
      </c>
      <c r="B29" s="143"/>
      <c r="C29" s="143" t="s">
        <v>45</v>
      </c>
      <c r="D29" s="145">
        <f>SUM(D31:D31)</f>
        <v>22083795</v>
      </c>
      <c r="E29" s="145">
        <f>SUM(E30:E31)</f>
        <v>20398000</v>
      </c>
      <c r="F29" s="145">
        <f>SUM(F30:F31)</f>
        <v>19823351.369999997</v>
      </c>
      <c r="G29" s="140">
        <f t="shared" si="0"/>
        <v>89.764242830546095</v>
      </c>
      <c r="H29" s="140">
        <f t="shared" si="1"/>
        <v>97.182818756740843</v>
      </c>
      <c r="I29" s="23"/>
      <c r="J29" s="23"/>
      <c r="K29" s="23"/>
      <c r="L29" s="23"/>
      <c r="M29" s="23"/>
      <c r="N29" s="23"/>
      <c r="O29" s="23"/>
      <c r="P29" s="23"/>
      <c r="Q29" s="23"/>
    </row>
    <row r="30" spans="1:17" s="6" customFormat="1" ht="13.5" customHeight="1">
      <c r="A30" s="143"/>
      <c r="B30" s="153">
        <v>6422</v>
      </c>
      <c r="C30" s="147" t="s">
        <v>46</v>
      </c>
      <c r="D30" s="149">
        <v>0</v>
      </c>
      <c r="E30" s="151">
        <v>318000</v>
      </c>
      <c r="F30" s="149">
        <v>337482.18</v>
      </c>
      <c r="G30" s="135" t="str">
        <f t="shared" si="0"/>
        <v>-</v>
      </c>
      <c r="H30" s="114">
        <f t="shared" si="1"/>
        <v>106.12647169811321</v>
      </c>
      <c r="I30" s="23"/>
      <c r="J30" s="23"/>
      <c r="K30" s="23"/>
      <c r="L30" s="23"/>
      <c r="M30" s="23"/>
      <c r="N30" s="23"/>
      <c r="O30" s="23"/>
      <c r="P30" s="23"/>
      <c r="Q30" s="23"/>
    </row>
    <row r="31" spans="1:17" s="6" customFormat="1" ht="13.5" customHeight="1">
      <c r="A31" s="143"/>
      <c r="B31" s="153">
        <v>6424</v>
      </c>
      <c r="C31" s="153" t="s">
        <v>47</v>
      </c>
      <c r="D31" s="149">
        <f>SUM(D32:D35)</f>
        <v>22083795</v>
      </c>
      <c r="E31" s="151">
        <f>SUM(E32:E35)</f>
        <v>20080000</v>
      </c>
      <c r="F31" s="149">
        <f>SUM(F32:F35)</f>
        <v>19485869.189999998</v>
      </c>
      <c r="G31" s="135">
        <f t="shared" si="0"/>
        <v>88.236053585898617</v>
      </c>
      <c r="H31" s="114">
        <f t="shared" si="1"/>
        <v>97.041181225099592</v>
      </c>
      <c r="I31" s="23"/>
      <c r="J31" s="23"/>
      <c r="K31" s="23"/>
      <c r="L31" s="23"/>
      <c r="M31" s="23"/>
      <c r="N31" s="23"/>
      <c r="O31" s="23"/>
      <c r="P31" s="23"/>
      <c r="Q31" s="23"/>
    </row>
    <row r="32" spans="1:17" s="6" customFormat="1" ht="13.5" hidden="1" customHeight="1">
      <c r="A32" s="143"/>
      <c r="B32" s="153"/>
      <c r="C32" s="153" t="s">
        <v>48</v>
      </c>
      <c r="D32" s="155">
        <v>17857636</v>
      </c>
      <c r="E32" s="155">
        <v>15480000</v>
      </c>
      <c r="F32" s="155">
        <v>14497444.439999999</v>
      </c>
      <c r="G32" s="141">
        <f t="shared" si="0"/>
        <v>81.183446901930353</v>
      </c>
      <c r="H32" s="141">
        <f t="shared" si="1"/>
        <v>93.652741860465113</v>
      </c>
      <c r="I32" s="23"/>
      <c r="J32" s="23"/>
      <c r="K32" s="23"/>
      <c r="L32" s="23"/>
      <c r="M32" s="23"/>
      <c r="N32" s="23"/>
      <c r="O32" s="23"/>
      <c r="P32" s="23"/>
      <c r="Q32" s="23"/>
    </row>
    <row r="33" spans="1:17" s="6" customFormat="1" ht="13.5" hidden="1" customHeight="1">
      <c r="A33" s="143"/>
      <c r="B33" s="153"/>
      <c r="C33" s="153" t="s">
        <v>49</v>
      </c>
      <c r="D33" s="155">
        <v>795184</v>
      </c>
      <c r="E33" s="155">
        <v>1200000</v>
      </c>
      <c r="F33" s="155">
        <v>1394394.6</v>
      </c>
      <c r="G33" s="141">
        <f t="shared" si="0"/>
        <v>175.35496187046019</v>
      </c>
      <c r="H33" s="141">
        <f t="shared" si="1"/>
        <v>116.19955000000002</v>
      </c>
      <c r="I33" s="23"/>
      <c r="J33" s="23"/>
      <c r="K33" s="23"/>
      <c r="L33" s="23"/>
      <c r="M33" s="23"/>
      <c r="N33" s="23"/>
      <c r="O33" s="23"/>
      <c r="P33" s="23"/>
      <c r="Q33" s="23"/>
    </row>
    <row r="34" spans="1:17" s="6" customFormat="1" ht="13.5" hidden="1" customHeight="1">
      <c r="A34" s="143"/>
      <c r="B34" s="153"/>
      <c r="C34" s="153" t="s">
        <v>50</v>
      </c>
      <c r="D34" s="155">
        <v>3430975</v>
      </c>
      <c r="E34" s="155">
        <v>3400000</v>
      </c>
      <c r="F34" s="155">
        <v>3594030.15</v>
      </c>
      <c r="G34" s="141">
        <f t="shared" si="0"/>
        <v>104.75244354738813</v>
      </c>
      <c r="H34" s="141">
        <f t="shared" si="1"/>
        <v>105.70676911764704</v>
      </c>
      <c r="I34" s="23"/>
      <c r="J34" s="23"/>
      <c r="K34" s="23"/>
      <c r="L34" s="23"/>
      <c r="M34" s="23"/>
      <c r="N34" s="23"/>
      <c r="O34" s="23"/>
      <c r="P34" s="23"/>
      <c r="Q34" s="23"/>
    </row>
    <row r="35" spans="1:17" s="6" customFormat="1" ht="27" hidden="1" customHeight="1">
      <c r="A35" s="143"/>
      <c r="B35" s="153"/>
      <c r="C35" s="153" t="s">
        <v>51</v>
      </c>
      <c r="D35" s="155">
        <v>0</v>
      </c>
      <c r="E35" s="155"/>
      <c r="F35" s="155"/>
      <c r="G35" s="141" t="str">
        <f t="shared" si="0"/>
        <v>-</v>
      </c>
      <c r="H35" s="141" t="str">
        <f t="shared" si="1"/>
        <v>-</v>
      </c>
      <c r="I35" s="23"/>
      <c r="J35" s="23"/>
      <c r="K35" s="23"/>
      <c r="L35" s="23"/>
      <c r="M35" s="23"/>
      <c r="N35" s="23"/>
      <c r="O35" s="23"/>
      <c r="P35" s="23"/>
      <c r="Q35" s="23"/>
    </row>
    <row r="36" spans="1:17" s="10" customFormat="1" hidden="1">
      <c r="A36" s="143">
        <v>643</v>
      </c>
      <c r="B36" s="143"/>
      <c r="C36" s="143" t="s">
        <v>52</v>
      </c>
      <c r="D36" s="145">
        <f>D37</f>
        <v>6780.83</v>
      </c>
      <c r="E36" s="145">
        <f>E37</f>
        <v>0</v>
      </c>
      <c r="F36" s="145">
        <f>F37</f>
        <v>0</v>
      </c>
      <c r="G36" s="140">
        <f t="shared" si="0"/>
        <v>0</v>
      </c>
      <c r="H36" s="141" t="str">
        <f t="shared" si="1"/>
        <v>-</v>
      </c>
      <c r="I36" s="23"/>
      <c r="J36" s="23"/>
      <c r="K36" s="23"/>
      <c r="L36" s="23"/>
      <c r="M36" s="23"/>
      <c r="N36" s="23"/>
      <c r="O36" s="23"/>
      <c r="P36" s="23"/>
      <c r="Q36" s="23"/>
    </row>
    <row r="37" spans="1:17" s="6" customFormat="1" ht="27" hidden="1" customHeight="1">
      <c r="A37" s="143">
        <v>6436</v>
      </c>
      <c r="B37" s="153"/>
      <c r="C37" s="153" t="s">
        <v>53</v>
      </c>
      <c r="D37" s="155">
        <v>6780.83</v>
      </c>
      <c r="E37" s="155">
        <v>0</v>
      </c>
      <c r="F37" s="155">
        <v>0</v>
      </c>
      <c r="G37" s="141">
        <f t="shared" si="0"/>
        <v>0</v>
      </c>
      <c r="H37" s="141" t="str">
        <f t="shared" si="1"/>
        <v>-</v>
      </c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ht="25.5" customHeight="1">
      <c r="A38" s="143">
        <v>65</v>
      </c>
      <c r="B38" s="143"/>
      <c r="C38" s="143" t="s">
        <v>54</v>
      </c>
      <c r="D38" s="145">
        <f t="shared" ref="D38:F39" si="2">D39</f>
        <v>15690994.390000001</v>
      </c>
      <c r="E38" s="145">
        <f t="shared" si="2"/>
        <v>3000000</v>
      </c>
      <c r="F38" s="145">
        <f t="shared" si="2"/>
        <v>1033092.91</v>
      </c>
      <c r="G38" s="140">
        <f t="shared" si="0"/>
        <v>6.5839862300785645</v>
      </c>
      <c r="H38" s="140">
        <f t="shared" si="1"/>
        <v>34.436430333333334</v>
      </c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ht="13.5" customHeight="1">
      <c r="A39" s="143">
        <v>652</v>
      </c>
      <c r="B39" s="143"/>
      <c r="C39" s="143" t="s">
        <v>55</v>
      </c>
      <c r="D39" s="145">
        <f t="shared" si="2"/>
        <v>15690994.390000001</v>
      </c>
      <c r="E39" s="145">
        <f t="shared" si="2"/>
        <v>3000000</v>
      </c>
      <c r="F39" s="145">
        <f t="shared" si="2"/>
        <v>1033092.91</v>
      </c>
      <c r="G39" s="140">
        <f t="shared" si="0"/>
        <v>6.5839862300785645</v>
      </c>
      <c r="H39" s="140">
        <f t="shared" si="1"/>
        <v>34.436430333333334</v>
      </c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ht="13.5" customHeight="1">
      <c r="A40" s="143"/>
      <c r="B40" s="153">
        <v>6526</v>
      </c>
      <c r="C40" s="153" t="s">
        <v>56</v>
      </c>
      <c r="D40" s="149">
        <f>D41+D42</f>
        <v>15690994.390000001</v>
      </c>
      <c r="E40" s="151">
        <f t="shared" ref="E40" si="3">E41+E42</f>
        <v>3000000</v>
      </c>
      <c r="F40" s="149">
        <f>F41+F42</f>
        <v>1033092.91</v>
      </c>
      <c r="G40" s="135">
        <f t="shared" si="0"/>
        <v>6.5839862300785645</v>
      </c>
      <c r="H40" s="114">
        <f t="shared" si="1"/>
        <v>34.436430333333334</v>
      </c>
      <c r="I40" s="23"/>
      <c r="J40" s="23"/>
      <c r="K40" s="23"/>
      <c r="L40" s="23"/>
      <c r="M40" s="23"/>
      <c r="N40" s="23"/>
      <c r="O40" s="23"/>
      <c r="P40" s="23"/>
      <c r="Q40" s="23"/>
    </row>
    <row r="41" spans="1:17" s="6" customFormat="1" ht="13.5" hidden="1" customHeight="1">
      <c r="A41" s="143"/>
      <c r="B41" s="153"/>
      <c r="C41" s="153" t="s">
        <v>57</v>
      </c>
      <c r="D41" s="155">
        <v>5833781.3899999997</v>
      </c>
      <c r="E41" s="155">
        <v>3000000</v>
      </c>
      <c r="F41" s="155">
        <v>1033092.91</v>
      </c>
      <c r="G41" s="141">
        <f t="shared" si="0"/>
        <v>17.708803963255814</v>
      </c>
      <c r="H41" s="141">
        <f t="shared" si="1"/>
        <v>34.436430333333334</v>
      </c>
      <c r="I41" s="23"/>
      <c r="J41" s="23"/>
      <c r="K41" s="23"/>
      <c r="L41" s="23"/>
      <c r="M41" s="23"/>
      <c r="N41" s="23"/>
      <c r="O41" s="23"/>
      <c r="P41" s="23"/>
      <c r="Q41" s="23"/>
    </row>
    <row r="42" spans="1:17" s="6" customFormat="1" ht="13.5" hidden="1" customHeight="1">
      <c r="A42" s="143"/>
      <c r="B42" s="153"/>
      <c r="C42" s="153" t="s">
        <v>58</v>
      </c>
      <c r="D42" s="155">
        <v>9857213</v>
      </c>
      <c r="E42" s="155">
        <v>0</v>
      </c>
      <c r="F42" s="155">
        <v>0</v>
      </c>
      <c r="G42" s="141">
        <f t="shared" si="0"/>
        <v>0</v>
      </c>
      <c r="H42" s="141" t="str">
        <f t="shared" si="1"/>
        <v>-</v>
      </c>
      <c r="I42" s="23"/>
      <c r="J42" s="23"/>
      <c r="K42" s="23"/>
      <c r="L42" s="23"/>
      <c r="M42" s="23"/>
      <c r="N42" s="23"/>
      <c r="O42" s="23"/>
      <c r="P42" s="23"/>
      <c r="Q42" s="23"/>
    </row>
    <row r="43" spans="1:17" s="6" customFormat="1" ht="24" customHeight="1">
      <c r="A43" s="143">
        <v>66</v>
      </c>
      <c r="B43" s="143"/>
      <c r="C43" s="143" t="s">
        <v>59</v>
      </c>
      <c r="D43" s="145">
        <f t="shared" ref="D43:F47" si="4">D44</f>
        <v>1132536</v>
      </c>
      <c r="E43" s="145">
        <f t="shared" si="4"/>
        <v>800000</v>
      </c>
      <c r="F43" s="145">
        <f t="shared" si="4"/>
        <v>791522.53</v>
      </c>
      <c r="G43" s="140">
        <f t="shared" si="0"/>
        <v>69.889392478473084</v>
      </c>
      <c r="H43" s="140">
        <f t="shared" si="1"/>
        <v>98.940316250000009</v>
      </c>
      <c r="I43" s="23"/>
      <c r="J43" s="23"/>
      <c r="K43" s="23"/>
      <c r="L43" s="23"/>
      <c r="M43" s="23"/>
      <c r="N43" s="23"/>
      <c r="O43" s="23"/>
      <c r="P43" s="23"/>
      <c r="Q43" s="23"/>
    </row>
    <row r="44" spans="1:17" s="6" customFormat="1" ht="13.5" customHeight="1">
      <c r="A44" s="143">
        <v>661</v>
      </c>
      <c r="B44" s="143"/>
      <c r="C44" s="143" t="s">
        <v>60</v>
      </c>
      <c r="D44" s="145">
        <f t="shared" si="4"/>
        <v>1132536</v>
      </c>
      <c r="E44" s="145">
        <f t="shared" si="4"/>
        <v>800000</v>
      </c>
      <c r="F44" s="145">
        <f t="shared" si="4"/>
        <v>791522.53</v>
      </c>
      <c r="G44" s="140">
        <f t="shared" si="0"/>
        <v>69.889392478473084</v>
      </c>
      <c r="H44" s="140">
        <f t="shared" si="1"/>
        <v>98.940316250000009</v>
      </c>
      <c r="I44" s="23"/>
      <c r="J44" s="23"/>
      <c r="K44" s="23"/>
      <c r="L44" s="23"/>
      <c r="M44" s="23"/>
      <c r="N44" s="23"/>
      <c r="O44" s="23"/>
      <c r="P44" s="23"/>
      <c r="Q44" s="23"/>
    </row>
    <row r="45" spans="1:17" s="6" customFormat="1" ht="13.5" customHeight="1">
      <c r="A45" s="143"/>
      <c r="B45" s="153">
        <v>6615</v>
      </c>
      <c r="C45" s="153" t="s">
        <v>61</v>
      </c>
      <c r="D45" s="155">
        <v>1132536</v>
      </c>
      <c r="E45" s="151">
        <v>800000</v>
      </c>
      <c r="F45" s="155">
        <v>791522.53</v>
      </c>
      <c r="G45" s="141">
        <f t="shared" si="0"/>
        <v>69.889392478473084</v>
      </c>
      <c r="H45" s="114">
        <f t="shared" si="1"/>
        <v>98.940316250000009</v>
      </c>
      <c r="I45" s="23"/>
      <c r="J45" s="23"/>
      <c r="K45" s="23"/>
      <c r="L45" s="23"/>
      <c r="M45" s="23"/>
      <c r="N45" s="23"/>
      <c r="O45" s="23"/>
      <c r="P45" s="23"/>
      <c r="Q45" s="23"/>
    </row>
    <row r="46" spans="1:17" s="6" customFormat="1" ht="13.5" customHeight="1">
      <c r="A46" s="143">
        <v>68</v>
      </c>
      <c r="B46" s="156"/>
      <c r="C46" s="143" t="s">
        <v>62</v>
      </c>
      <c r="D46" s="157">
        <f t="shared" si="4"/>
        <v>0</v>
      </c>
      <c r="E46" s="157">
        <f t="shared" si="4"/>
        <v>16000000</v>
      </c>
      <c r="F46" s="157">
        <f t="shared" si="4"/>
        <v>21142970</v>
      </c>
      <c r="G46" s="118" t="str">
        <f t="shared" si="0"/>
        <v>-</v>
      </c>
      <c r="H46" s="118">
        <f t="shared" si="1"/>
        <v>132.1435625</v>
      </c>
      <c r="I46" s="23"/>
      <c r="J46" s="23"/>
      <c r="K46" s="23"/>
      <c r="L46" s="23"/>
      <c r="M46" s="23"/>
      <c r="N46" s="23"/>
      <c r="O46" s="23"/>
      <c r="P46" s="23"/>
      <c r="Q46" s="23"/>
    </row>
    <row r="47" spans="1:17" s="6" customFormat="1" ht="13.5" customHeight="1">
      <c r="A47" s="143">
        <v>683</v>
      </c>
      <c r="B47" s="156"/>
      <c r="C47" s="143" t="s">
        <v>44</v>
      </c>
      <c r="D47" s="157">
        <f t="shared" si="4"/>
        <v>0</v>
      </c>
      <c r="E47" s="157">
        <f t="shared" si="4"/>
        <v>16000000</v>
      </c>
      <c r="F47" s="157">
        <f t="shared" si="4"/>
        <v>21142970</v>
      </c>
      <c r="G47" s="118" t="str">
        <f t="shared" si="0"/>
        <v>-</v>
      </c>
      <c r="H47" s="118">
        <f t="shared" si="1"/>
        <v>132.1435625</v>
      </c>
      <c r="I47" s="23"/>
      <c r="J47" s="23"/>
      <c r="K47" s="23"/>
      <c r="L47" s="23"/>
      <c r="M47" s="23"/>
      <c r="N47" s="23"/>
      <c r="O47" s="23"/>
      <c r="P47" s="23"/>
      <c r="Q47" s="23"/>
    </row>
    <row r="48" spans="1:17" s="6" customFormat="1" ht="13.5" customHeight="1">
      <c r="A48" s="143"/>
      <c r="B48" s="153">
        <v>6831</v>
      </c>
      <c r="C48" s="153" t="s">
        <v>63</v>
      </c>
      <c r="D48" s="155">
        <v>0</v>
      </c>
      <c r="E48" s="151">
        <v>16000000</v>
      </c>
      <c r="F48" s="155">
        <v>21142970</v>
      </c>
      <c r="G48" s="141" t="str">
        <f t="shared" si="0"/>
        <v>-</v>
      </c>
      <c r="H48" s="114">
        <f t="shared" si="1"/>
        <v>132.1435625</v>
      </c>
      <c r="I48" s="23"/>
      <c r="J48" s="23"/>
      <c r="K48" s="23"/>
      <c r="L48" s="23"/>
      <c r="M48" s="23"/>
      <c r="N48" s="23"/>
      <c r="O48" s="23"/>
      <c r="P48" s="23"/>
      <c r="Q48" s="23"/>
    </row>
    <row r="49" spans="1:17" s="6" customFormat="1" ht="13.5" customHeight="1">
      <c r="A49" s="143">
        <v>7</v>
      </c>
      <c r="B49" s="143"/>
      <c r="C49" s="143" t="s">
        <v>11</v>
      </c>
      <c r="D49" s="145">
        <f>D50</f>
        <v>505555</v>
      </c>
      <c r="E49" s="145">
        <f>E50</f>
        <v>2319000</v>
      </c>
      <c r="F49" s="145">
        <f>F50</f>
        <v>918950</v>
      </c>
      <c r="G49" s="140">
        <f t="shared" si="0"/>
        <v>181.77052941816422</v>
      </c>
      <c r="H49" s="140">
        <f t="shared" si="1"/>
        <v>39.626994394135401</v>
      </c>
      <c r="I49" s="23"/>
      <c r="J49" s="23"/>
      <c r="K49" s="23"/>
      <c r="L49" s="23"/>
      <c r="M49" s="23"/>
      <c r="N49" s="23"/>
      <c r="O49" s="23"/>
      <c r="P49" s="23"/>
      <c r="Q49" s="23"/>
    </row>
    <row r="50" spans="1:17" s="6" customFormat="1" ht="13.5" customHeight="1">
      <c r="A50" s="143">
        <v>72</v>
      </c>
      <c r="B50" s="143"/>
      <c r="C50" s="143" t="s">
        <v>64</v>
      </c>
      <c r="D50" s="145">
        <f t="shared" ref="D50:F50" si="5">D51+D55+D57</f>
        <v>505555</v>
      </c>
      <c r="E50" s="145">
        <f t="shared" ref="E50" si="6">E51+E55+E57</f>
        <v>2319000</v>
      </c>
      <c r="F50" s="145">
        <f t="shared" si="5"/>
        <v>918950</v>
      </c>
      <c r="G50" s="140">
        <f t="shared" si="0"/>
        <v>181.77052941816422</v>
      </c>
      <c r="H50" s="140">
        <f t="shared" si="1"/>
        <v>39.626994394135401</v>
      </c>
      <c r="I50" s="23"/>
      <c r="J50" s="23"/>
      <c r="K50" s="23"/>
      <c r="L50" s="23"/>
      <c r="M50" s="23"/>
      <c r="N50" s="23"/>
      <c r="O50" s="23"/>
      <c r="P50" s="23"/>
      <c r="Q50" s="23"/>
    </row>
    <row r="51" spans="1:17" s="6" customFormat="1" ht="13.5" customHeight="1">
      <c r="A51" s="143">
        <v>721</v>
      </c>
      <c r="B51" s="143"/>
      <c r="C51" s="143" t="s">
        <v>65</v>
      </c>
      <c r="D51" s="145">
        <f>D52+D53+D54</f>
        <v>0</v>
      </c>
      <c r="E51" s="145">
        <f t="shared" ref="E51:F51" si="7">E52+E53+E54</f>
        <v>1500000</v>
      </c>
      <c r="F51" s="145">
        <f t="shared" si="7"/>
        <v>0</v>
      </c>
      <c r="G51" s="140" t="str">
        <f t="shared" si="0"/>
        <v>-</v>
      </c>
      <c r="H51" s="140">
        <f t="shared" si="1"/>
        <v>0</v>
      </c>
      <c r="I51" s="23"/>
      <c r="J51" s="23"/>
      <c r="K51" s="23"/>
      <c r="L51" s="23"/>
      <c r="M51" s="23"/>
      <c r="N51" s="23"/>
      <c r="O51" s="23"/>
      <c r="P51" s="23"/>
      <c r="Q51" s="23"/>
    </row>
    <row r="52" spans="1:17" s="6" customFormat="1" ht="13.5" hidden="1" customHeight="1">
      <c r="A52" s="143">
        <v>7211</v>
      </c>
      <c r="B52" s="153"/>
      <c r="C52" s="153" t="s">
        <v>66</v>
      </c>
      <c r="D52" s="155">
        <v>0</v>
      </c>
      <c r="E52" s="155">
        <v>0</v>
      </c>
      <c r="F52" s="155">
        <v>0</v>
      </c>
      <c r="G52" s="140" t="str">
        <f t="shared" si="0"/>
        <v>-</v>
      </c>
      <c r="H52" s="141" t="str">
        <f t="shared" si="1"/>
        <v>-</v>
      </c>
      <c r="I52" s="23"/>
      <c r="J52" s="23"/>
      <c r="K52" s="23"/>
      <c r="L52" s="23"/>
      <c r="M52" s="23"/>
      <c r="N52" s="23"/>
      <c r="O52" s="23"/>
      <c r="P52" s="23"/>
      <c r="Q52" s="23"/>
    </row>
    <row r="53" spans="1:17" s="6" customFormat="1" ht="13.5" hidden="1" customHeight="1">
      <c r="A53" s="143">
        <v>7212</v>
      </c>
      <c r="B53" s="153"/>
      <c r="C53" s="153" t="s">
        <v>67</v>
      </c>
      <c r="D53" s="155">
        <v>0</v>
      </c>
      <c r="E53" s="151">
        <v>0</v>
      </c>
      <c r="F53" s="155">
        <v>0</v>
      </c>
      <c r="G53" s="140" t="str">
        <f t="shared" si="0"/>
        <v>-</v>
      </c>
      <c r="H53" s="114" t="str">
        <f t="shared" si="1"/>
        <v>-</v>
      </c>
      <c r="I53" s="23"/>
      <c r="J53" s="23"/>
      <c r="K53" s="23"/>
      <c r="L53" s="23"/>
      <c r="M53" s="23"/>
      <c r="N53" s="23"/>
      <c r="O53" s="23"/>
      <c r="P53" s="23"/>
      <c r="Q53" s="23"/>
    </row>
    <row r="54" spans="1:17" s="6" customFormat="1" ht="13.5" customHeight="1">
      <c r="A54" s="143"/>
      <c r="B54" s="153">
        <v>7214</v>
      </c>
      <c r="C54" s="153" t="s">
        <v>68</v>
      </c>
      <c r="D54" s="155">
        <v>0</v>
      </c>
      <c r="E54" s="151">
        <v>1500000</v>
      </c>
      <c r="F54" s="155">
        <v>0</v>
      </c>
      <c r="G54" s="140"/>
      <c r="H54" s="114"/>
      <c r="I54" s="23"/>
      <c r="J54" s="23"/>
      <c r="K54" s="23"/>
      <c r="L54" s="23"/>
      <c r="M54" s="23"/>
      <c r="N54" s="23"/>
      <c r="O54" s="23"/>
      <c r="P54" s="23"/>
      <c r="Q54" s="23"/>
    </row>
    <row r="55" spans="1:17" s="6" customFormat="1" ht="13.5" hidden="1" customHeight="1">
      <c r="A55" s="143">
        <v>722</v>
      </c>
      <c r="B55" s="143"/>
      <c r="C55" s="143" t="s">
        <v>69</v>
      </c>
      <c r="D55" s="145">
        <f>D56</f>
        <v>0</v>
      </c>
      <c r="E55" s="145">
        <f>E56</f>
        <v>0</v>
      </c>
      <c r="F55" s="145">
        <f>F56</f>
        <v>0</v>
      </c>
      <c r="G55" s="140" t="str">
        <f>IFERROR(F55/D55*100,"-")</f>
        <v>-</v>
      </c>
      <c r="H55" s="140" t="str">
        <f>IFERROR(F55/E55*100,"-")</f>
        <v>-</v>
      </c>
      <c r="I55" s="23"/>
      <c r="J55" s="23"/>
      <c r="K55" s="23"/>
      <c r="L55" s="23"/>
      <c r="M55" s="23"/>
      <c r="N55" s="23"/>
      <c r="O55" s="23"/>
      <c r="P55" s="23"/>
      <c r="Q55" s="23"/>
    </row>
    <row r="56" spans="1:17" s="6" customFormat="1" ht="13.5" hidden="1" customHeight="1">
      <c r="A56" s="143">
        <v>7211</v>
      </c>
      <c r="B56" s="153"/>
      <c r="C56" s="153" t="s">
        <v>70</v>
      </c>
      <c r="D56" s="155">
        <v>0</v>
      </c>
      <c r="E56" s="155">
        <v>0</v>
      </c>
      <c r="F56" s="155">
        <v>0</v>
      </c>
      <c r="G56" s="141" t="str">
        <f>IFERROR(F56/D56*100,"-")</f>
        <v>-</v>
      </c>
      <c r="H56" s="140" t="str">
        <f>IFERROR(F56/E56*100,"-")</f>
        <v>-</v>
      </c>
      <c r="I56" s="23"/>
      <c r="J56" s="23"/>
      <c r="K56" s="23"/>
      <c r="L56" s="23"/>
      <c r="M56" s="23"/>
      <c r="N56" s="23"/>
      <c r="O56" s="23"/>
      <c r="P56" s="23"/>
      <c r="Q56" s="23"/>
    </row>
    <row r="57" spans="1:17" s="6" customFormat="1" ht="13.5" customHeight="1">
      <c r="A57" s="143">
        <v>723</v>
      </c>
      <c r="B57" s="143"/>
      <c r="C57" s="143" t="s">
        <v>71</v>
      </c>
      <c r="D57" s="145">
        <f t="shared" ref="D57" si="8">D58+D59</f>
        <v>505555</v>
      </c>
      <c r="E57" s="145">
        <f t="shared" ref="E57" si="9">E58+E59</f>
        <v>819000</v>
      </c>
      <c r="F57" s="145">
        <f>F58+F59</f>
        <v>918950</v>
      </c>
      <c r="G57" s="140">
        <f>IFERROR(F57/D57*100,"-")</f>
        <v>181.77052941816422</v>
      </c>
      <c r="H57" s="140">
        <f>IFERROR(F57/E57*100,"-")</f>
        <v>112.20390720390721</v>
      </c>
      <c r="I57" s="23"/>
      <c r="J57" s="23"/>
      <c r="K57" s="23"/>
      <c r="L57" s="23"/>
      <c r="M57" s="23"/>
      <c r="N57" s="23"/>
      <c r="O57" s="23"/>
      <c r="P57" s="23"/>
      <c r="Q57" s="23"/>
    </row>
    <row r="58" spans="1:17" s="6" customFormat="1" ht="13.5" customHeight="1">
      <c r="A58" s="143"/>
      <c r="B58" s="153">
        <v>7231</v>
      </c>
      <c r="C58" s="153" t="s">
        <v>72</v>
      </c>
      <c r="D58" s="155">
        <v>505555</v>
      </c>
      <c r="E58" s="151">
        <v>819000</v>
      </c>
      <c r="F58" s="155">
        <v>918950</v>
      </c>
      <c r="G58" s="141">
        <f>IFERROR(F58/D58*100,"-")</f>
        <v>181.77052941816422</v>
      </c>
      <c r="H58" s="114">
        <f>IFERROR(F58/E58*100,"-")</f>
        <v>112.20390720390721</v>
      </c>
      <c r="I58" s="23"/>
      <c r="J58" s="23"/>
      <c r="K58" s="23"/>
      <c r="L58" s="23"/>
      <c r="M58" s="23"/>
      <c r="N58" s="23"/>
      <c r="O58" s="23"/>
      <c r="P58" s="23"/>
      <c r="Q58" s="23"/>
    </row>
    <row r="59" spans="1:17" s="12" customFormat="1" ht="13.5" customHeight="1">
      <c r="A59" s="153">
        <v>7233</v>
      </c>
      <c r="B59" s="153"/>
      <c r="C59" s="153" t="s">
        <v>73</v>
      </c>
      <c r="D59" s="198">
        <v>0</v>
      </c>
      <c r="E59" s="198">
        <v>0</v>
      </c>
      <c r="F59" s="198">
        <v>0</v>
      </c>
      <c r="G59" s="198" t="str">
        <f>IFERROR(F59/D59*100,"-")</f>
        <v>-</v>
      </c>
      <c r="H59" s="198" t="str">
        <f>IFERROR(F59/E59*100,"-")</f>
        <v>-</v>
      </c>
      <c r="I59" s="23"/>
      <c r="J59" s="23"/>
      <c r="K59" s="23"/>
      <c r="L59" s="23"/>
      <c r="M59" s="23"/>
      <c r="N59" s="23"/>
      <c r="O59" s="23"/>
      <c r="P59" s="23"/>
      <c r="Q59" s="23"/>
    </row>
    <row r="60" spans="1:17" s="1" customFormat="1" ht="13.5" customHeight="1">
      <c r="A60" s="36"/>
      <c r="B60" s="36"/>
      <c r="C60" s="50"/>
      <c r="D60" s="16"/>
      <c r="E60" s="16"/>
      <c r="F60" s="16"/>
      <c r="G60" s="14"/>
      <c r="H60" s="14"/>
      <c r="I60" s="23"/>
      <c r="J60" s="23"/>
      <c r="K60" s="23"/>
      <c r="L60" s="23"/>
      <c r="M60" s="23"/>
      <c r="N60" s="23"/>
      <c r="O60" s="23"/>
      <c r="P60" s="23"/>
      <c r="Q60" s="23"/>
    </row>
    <row r="61" spans="1:17" s="1" customFormat="1" ht="13.5" customHeight="1">
      <c r="A61" s="40"/>
      <c r="B61" s="40"/>
      <c r="C61" s="35"/>
      <c r="D61" s="14"/>
      <c r="E61" s="14"/>
      <c r="F61" s="14"/>
      <c r="G61" s="14"/>
      <c r="H61" s="14"/>
      <c r="I61" s="23"/>
      <c r="J61" s="23"/>
      <c r="K61" s="23"/>
      <c r="L61" s="23"/>
      <c r="M61" s="23"/>
      <c r="N61" s="23"/>
      <c r="O61" s="23"/>
      <c r="P61" s="23"/>
      <c r="Q61" s="23"/>
    </row>
    <row r="62" spans="1:17" s="1" customFormat="1" ht="13.5" customHeight="1">
      <c r="A62" s="40"/>
      <c r="B62" s="40"/>
      <c r="C62" s="35"/>
      <c r="D62" s="16"/>
      <c r="E62" s="14"/>
      <c r="F62" s="16"/>
      <c r="G62" s="16"/>
      <c r="H62" s="14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1" customFormat="1" ht="13.5" customHeight="1">
      <c r="A63" s="40"/>
      <c r="B63" s="40"/>
      <c r="C63" s="35"/>
      <c r="D63" s="14"/>
      <c r="E63" s="14"/>
      <c r="F63" s="14"/>
      <c r="G63" s="14"/>
      <c r="H63" s="14"/>
      <c r="I63" s="23"/>
      <c r="J63" s="23"/>
      <c r="K63" s="23"/>
      <c r="L63" s="23"/>
      <c r="M63" s="23"/>
      <c r="N63" s="23"/>
      <c r="O63" s="23"/>
      <c r="P63" s="23"/>
      <c r="Q63" s="23"/>
    </row>
    <row r="64" spans="1:17" s="1" customFormat="1" ht="13.5" customHeight="1">
      <c r="A64" s="40"/>
      <c r="B64" s="40"/>
      <c r="C64" s="35"/>
      <c r="D64" s="14"/>
      <c r="E64" s="14"/>
      <c r="F64" s="14"/>
      <c r="G64" s="14"/>
      <c r="H64" s="14"/>
      <c r="I64" s="23"/>
      <c r="J64" s="23"/>
      <c r="K64" s="23"/>
      <c r="L64" s="23"/>
      <c r="M64" s="23"/>
      <c r="N64" s="23"/>
      <c r="O64" s="23"/>
      <c r="P64" s="23"/>
      <c r="Q64" s="23"/>
    </row>
    <row r="65" spans="1:17" s="1" customFormat="1" ht="13.5" customHeight="1">
      <c r="A65" s="40"/>
      <c r="B65" s="40"/>
      <c r="C65" s="35"/>
      <c r="D65" s="14"/>
      <c r="E65" s="14"/>
      <c r="F65" s="14"/>
      <c r="G65" s="14"/>
      <c r="H65" s="14"/>
      <c r="I65" s="23"/>
      <c r="J65" s="23"/>
      <c r="K65" s="23"/>
      <c r="L65" s="23"/>
      <c r="M65" s="23"/>
      <c r="N65" s="23"/>
      <c r="O65" s="23"/>
      <c r="P65" s="23"/>
      <c r="Q65" s="23"/>
    </row>
    <row r="66" spans="1:17" s="1" customFormat="1" ht="13.5" customHeight="1">
      <c r="A66" s="40"/>
      <c r="B66" s="40"/>
      <c r="C66" s="35"/>
      <c r="D66" s="14"/>
      <c r="E66" s="14"/>
      <c r="F66" s="14"/>
      <c r="G66" s="14"/>
      <c r="H66" s="14"/>
      <c r="I66" s="23"/>
      <c r="J66" s="23"/>
      <c r="K66" s="23"/>
      <c r="L66" s="23"/>
      <c r="M66" s="23"/>
      <c r="N66" s="23"/>
      <c r="O66" s="23"/>
      <c r="P66" s="23"/>
      <c r="Q66" s="23"/>
    </row>
    <row r="67" spans="1:17" s="1" customFormat="1" ht="13.5" customHeight="1">
      <c r="A67" s="40"/>
      <c r="B67" s="40"/>
      <c r="C67" s="35"/>
      <c r="D67" s="14"/>
      <c r="E67" s="14"/>
      <c r="F67" s="14"/>
      <c r="G67" s="14"/>
      <c r="H67" s="14"/>
      <c r="I67" s="23"/>
      <c r="J67" s="23"/>
      <c r="K67" s="23"/>
      <c r="L67" s="23"/>
      <c r="M67" s="23"/>
      <c r="N67" s="23"/>
      <c r="O67" s="23"/>
      <c r="P67" s="23"/>
      <c r="Q67" s="23"/>
    </row>
    <row r="68" spans="1:17" s="1" customFormat="1" ht="13.5" customHeight="1">
      <c r="A68" s="19"/>
      <c r="B68" s="19"/>
      <c r="C68" s="31"/>
      <c r="D68" s="14"/>
      <c r="E68" s="14"/>
      <c r="F68" s="14"/>
      <c r="G68" s="14"/>
      <c r="H68" s="14"/>
      <c r="I68" s="23"/>
      <c r="J68" s="23"/>
      <c r="K68" s="23"/>
      <c r="L68" s="23"/>
      <c r="M68" s="23"/>
      <c r="N68" s="23"/>
      <c r="O68" s="23"/>
      <c r="P68" s="23"/>
      <c r="Q68" s="23"/>
    </row>
    <row r="69" spans="1:17" s="1" customFormat="1" ht="13.5" customHeight="1">
      <c r="A69" s="19"/>
      <c r="B69" s="19"/>
      <c r="C69" s="31"/>
      <c r="D69" s="14"/>
      <c r="E69" s="14"/>
      <c r="F69" s="14"/>
      <c r="G69" s="14"/>
      <c r="H69" s="14"/>
      <c r="I69" s="23"/>
      <c r="J69" s="23"/>
      <c r="K69" s="23"/>
      <c r="L69" s="23"/>
      <c r="M69" s="23"/>
      <c r="N69" s="23"/>
      <c r="O69" s="23"/>
      <c r="P69" s="23"/>
      <c r="Q69" s="23"/>
    </row>
    <row r="70" spans="1:17" s="1" customFormat="1" ht="13.5" customHeight="1">
      <c r="A70" s="19"/>
      <c r="B70" s="19"/>
      <c r="C70" s="31"/>
      <c r="D70" s="14"/>
      <c r="E70" s="14"/>
      <c r="F70" s="14"/>
      <c r="G70" s="14"/>
      <c r="H70" s="14"/>
      <c r="I70" s="23"/>
      <c r="J70" s="23"/>
      <c r="K70" s="23"/>
      <c r="L70" s="23"/>
      <c r="M70" s="23"/>
      <c r="N70" s="23"/>
      <c r="O70" s="23"/>
      <c r="P70" s="23"/>
      <c r="Q70" s="23"/>
    </row>
    <row r="71" spans="1:17" s="1" customFormat="1" ht="13.5" customHeight="1">
      <c r="A71" s="19"/>
      <c r="B71" s="19"/>
      <c r="C71" s="31"/>
      <c r="D71" s="14"/>
      <c r="E71" s="14"/>
      <c r="F71" s="14"/>
      <c r="G71" s="14"/>
      <c r="H71" s="14"/>
      <c r="I71" s="23"/>
      <c r="J71" s="23"/>
      <c r="K71" s="23"/>
      <c r="L71" s="23"/>
      <c r="M71" s="23"/>
      <c r="N71" s="23"/>
      <c r="O71" s="23"/>
      <c r="P71" s="23"/>
      <c r="Q71" s="23"/>
    </row>
    <row r="72" spans="1:17" s="1" customFormat="1" ht="13.5" customHeight="1">
      <c r="A72" s="19"/>
      <c r="B72" s="19"/>
      <c r="C72" s="31"/>
      <c r="D72" s="14"/>
      <c r="E72" s="14"/>
      <c r="F72" s="14"/>
      <c r="G72" s="14"/>
      <c r="H72" s="14"/>
      <c r="I72" s="23"/>
      <c r="J72" s="23"/>
      <c r="K72" s="23"/>
      <c r="L72" s="23"/>
      <c r="M72" s="23"/>
      <c r="N72" s="23"/>
      <c r="O72" s="23"/>
      <c r="P72" s="23"/>
      <c r="Q72" s="23"/>
    </row>
    <row r="73" spans="1:17" s="1" customFormat="1" ht="13.5" customHeight="1">
      <c r="A73" s="19"/>
      <c r="B73" s="19"/>
      <c r="C73" s="31"/>
      <c r="D73" s="14"/>
      <c r="E73" s="14"/>
      <c r="F73" s="14"/>
      <c r="G73" s="14"/>
      <c r="H73" s="14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3.5" customHeight="1"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3.5" customHeight="1"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3.5" customHeight="1"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3.5" customHeight="1"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3.5" customHeight="1"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3.5" customHeight="1"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3.5" customHeight="1">
      <c r="I80" s="23"/>
      <c r="J80" s="23"/>
      <c r="K80" s="23"/>
      <c r="L80" s="23"/>
      <c r="M80" s="23"/>
      <c r="N80" s="23"/>
      <c r="O80" s="23"/>
      <c r="P80" s="23"/>
      <c r="Q80" s="23"/>
    </row>
    <row r="81" ht="13.5" customHeight="1"/>
    <row r="82" ht="13.5" customHeight="1"/>
    <row r="86" ht="11.25" customHeight="1"/>
    <row r="87" ht="24" customHeight="1"/>
    <row r="88" ht="15" customHeight="1"/>
    <row r="89" ht="11.25" customHeight="1"/>
    <row r="91" ht="13.5" customHeight="1"/>
    <row r="92" ht="12.75" customHeight="1"/>
    <row r="93" ht="12.75" customHeight="1"/>
    <row r="99" ht="19.5" customHeight="1"/>
    <row r="100" ht="15" customHeight="1"/>
    <row r="107" ht="22.5" customHeight="1"/>
    <row r="112" ht="13.5" customHeight="1"/>
    <row r="113" spans="1:17" ht="13.5" customHeight="1"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ht="13.5" customHeight="1">
      <c r="I114" s="23"/>
      <c r="J114" s="23"/>
      <c r="K114" s="23"/>
      <c r="L114" s="23"/>
      <c r="M114" s="23"/>
      <c r="N114" s="23"/>
      <c r="O114" s="23"/>
      <c r="P114" s="23"/>
      <c r="Q114" s="23"/>
    </row>
    <row r="126" spans="1:17" s="2" customFormat="1" ht="18" customHeight="1">
      <c r="A126" s="41"/>
      <c r="B126" s="41"/>
      <c r="C126" s="32"/>
      <c r="D126" s="11"/>
      <c r="E126" s="11"/>
      <c r="F126" s="11"/>
      <c r="G126" s="11"/>
      <c r="H126" s="11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ht="28.5" customHeight="1">
      <c r="I127" s="23"/>
      <c r="J127" s="23"/>
      <c r="K127" s="23"/>
      <c r="L127" s="23"/>
      <c r="M127" s="23"/>
      <c r="N127" s="23"/>
      <c r="O127" s="23"/>
      <c r="P127" s="23"/>
      <c r="Q127" s="23"/>
    </row>
    <row r="131" spans="1:17" ht="17.25" customHeight="1"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ht="13.5" customHeight="1">
      <c r="I132" s="23"/>
      <c r="J132" s="23"/>
      <c r="K132" s="23"/>
      <c r="L132" s="23"/>
      <c r="M132" s="23"/>
      <c r="N132" s="23"/>
      <c r="O132" s="23"/>
      <c r="P132" s="23"/>
      <c r="Q132" s="23"/>
    </row>
    <row r="138" spans="1:17" ht="22.5" customHeight="1"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ht="22.5" customHeight="1">
      <c r="I139" s="23"/>
      <c r="J139" s="23"/>
      <c r="K139" s="23"/>
      <c r="L139" s="23"/>
      <c r="M139" s="23"/>
      <c r="N139" s="23"/>
      <c r="O139" s="23"/>
      <c r="P139" s="23"/>
      <c r="Q139" s="23"/>
    </row>
    <row r="143" spans="1:17" s="1" customFormat="1">
      <c r="A143" s="19"/>
      <c r="B143" s="19"/>
      <c r="C143" s="31"/>
      <c r="D143" s="14"/>
      <c r="E143" s="14"/>
      <c r="F143" s="14"/>
      <c r="G143" s="14"/>
      <c r="H143" s="14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s="1" customFormat="1">
      <c r="A144" s="19"/>
      <c r="B144" s="19"/>
      <c r="C144" s="31"/>
      <c r="D144" s="14"/>
      <c r="E144" s="14"/>
      <c r="F144" s="14"/>
      <c r="G144" s="14"/>
      <c r="H144" s="14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s="1" customFormat="1">
      <c r="A145" s="19"/>
      <c r="B145" s="19"/>
      <c r="C145" s="31"/>
      <c r="D145" s="14"/>
      <c r="E145" s="14"/>
      <c r="F145" s="14"/>
      <c r="G145" s="14"/>
      <c r="H145" s="14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s="1" customFormat="1">
      <c r="A146" s="19"/>
      <c r="B146" s="19"/>
      <c r="C146" s="31"/>
      <c r="D146" s="14"/>
      <c r="E146" s="14"/>
      <c r="F146" s="14"/>
      <c r="G146" s="14"/>
      <c r="H146" s="14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s="1" customFormat="1">
      <c r="A147" s="19"/>
      <c r="B147" s="19"/>
      <c r="C147" s="31"/>
      <c r="D147" s="14"/>
      <c r="E147" s="14"/>
      <c r="F147" s="14"/>
      <c r="G147" s="14"/>
      <c r="H147" s="14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s="1" customFormat="1">
      <c r="A148" s="19"/>
      <c r="B148" s="19"/>
      <c r="C148" s="31"/>
      <c r="D148" s="14"/>
      <c r="E148" s="14"/>
      <c r="F148" s="14"/>
      <c r="G148" s="14"/>
      <c r="H148" s="14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s="1" customFormat="1">
      <c r="A149" s="19"/>
      <c r="B149" s="19"/>
      <c r="C149" s="31"/>
      <c r="D149" s="14"/>
      <c r="E149" s="14"/>
      <c r="F149" s="14"/>
      <c r="G149" s="14"/>
      <c r="H149" s="14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s="1" customFormat="1">
      <c r="A150" s="19"/>
      <c r="B150" s="19"/>
      <c r="C150" s="31"/>
      <c r="D150" s="14"/>
      <c r="E150" s="14"/>
      <c r="F150" s="14"/>
      <c r="G150" s="14"/>
      <c r="H150" s="14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s="1" customFormat="1">
      <c r="A151" s="19"/>
      <c r="B151" s="19"/>
      <c r="C151" s="31"/>
      <c r="D151" s="14"/>
      <c r="E151" s="14"/>
      <c r="F151" s="14"/>
      <c r="G151" s="14"/>
      <c r="H151" s="14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s="1" customFormat="1">
      <c r="A152" s="19"/>
      <c r="B152" s="19"/>
      <c r="C152" s="31"/>
      <c r="D152" s="14"/>
      <c r="E152" s="14"/>
      <c r="F152" s="14"/>
      <c r="G152" s="14"/>
      <c r="H152" s="14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s="1" customFormat="1">
      <c r="A153" s="19"/>
      <c r="B153" s="19"/>
      <c r="C153" s="31"/>
      <c r="D153" s="14"/>
      <c r="E153" s="14"/>
      <c r="F153" s="14"/>
      <c r="G153" s="14"/>
      <c r="H153" s="14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s="1" customFormat="1">
      <c r="A154" s="19"/>
      <c r="B154" s="19"/>
      <c r="C154" s="31"/>
      <c r="D154" s="14"/>
      <c r="E154" s="14"/>
      <c r="F154" s="14"/>
      <c r="G154" s="14"/>
      <c r="H154" s="14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s="1" customFormat="1">
      <c r="A155" s="19"/>
      <c r="B155" s="19"/>
      <c r="C155" s="31"/>
      <c r="D155" s="14"/>
      <c r="E155" s="14"/>
      <c r="F155" s="14"/>
      <c r="G155" s="14"/>
      <c r="H155" s="14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s="1" customFormat="1">
      <c r="A156" s="19"/>
      <c r="B156" s="19"/>
      <c r="C156" s="31"/>
      <c r="D156" s="14"/>
      <c r="E156" s="14"/>
      <c r="F156" s="14"/>
      <c r="G156" s="14"/>
      <c r="H156" s="14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s="1" customFormat="1">
      <c r="A157" s="19"/>
      <c r="B157" s="19"/>
      <c r="C157" s="31"/>
      <c r="D157" s="14"/>
      <c r="E157" s="14"/>
      <c r="F157" s="14"/>
      <c r="G157" s="14"/>
      <c r="H157" s="14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s="1" customFormat="1">
      <c r="A158" s="19"/>
      <c r="B158" s="19"/>
      <c r="C158" s="31"/>
      <c r="D158" s="14"/>
      <c r="E158" s="14"/>
      <c r="F158" s="14"/>
      <c r="G158" s="14"/>
      <c r="H158" s="14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s="1" customFormat="1">
      <c r="A159" s="19"/>
      <c r="B159" s="19"/>
      <c r="C159" s="31"/>
      <c r="D159" s="14"/>
      <c r="E159" s="14"/>
      <c r="F159" s="14"/>
      <c r="G159" s="14"/>
      <c r="H159" s="14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s="1" customFormat="1">
      <c r="A160" s="19"/>
      <c r="B160" s="19"/>
      <c r="C160" s="31"/>
      <c r="D160" s="14"/>
      <c r="E160" s="14"/>
      <c r="F160" s="14"/>
      <c r="G160" s="14"/>
      <c r="H160" s="14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s="1" customFormat="1">
      <c r="A161" s="19"/>
      <c r="B161" s="19"/>
      <c r="C161" s="31"/>
      <c r="D161" s="14"/>
      <c r="E161" s="14"/>
      <c r="F161" s="14"/>
      <c r="G161" s="14"/>
      <c r="H161" s="14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s="1" customFormat="1">
      <c r="A162" s="19"/>
      <c r="B162" s="19"/>
      <c r="C162" s="31"/>
      <c r="D162" s="14"/>
      <c r="E162" s="14"/>
      <c r="F162" s="14"/>
      <c r="G162" s="14"/>
      <c r="H162" s="14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s="1" customFormat="1">
      <c r="A163" s="19"/>
      <c r="B163" s="19"/>
      <c r="C163" s="31"/>
      <c r="D163" s="14"/>
      <c r="E163" s="14"/>
      <c r="F163" s="14"/>
      <c r="G163" s="14"/>
      <c r="H163" s="14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s="1" customFormat="1">
      <c r="A164" s="19"/>
      <c r="B164" s="19"/>
      <c r="C164" s="31"/>
      <c r="D164" s="14"/>
      <c r="E164" s="14"/>
      <c r="F164" s="14"/>
      <c r="G164" s="14"/>
      <c r="H164" s="14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s="1" customFormat="1">
      <c r="A165" s="19"/>
      <c r="B165" s="19"/>
      <c r="C165" s="31"/>
      <c r="D165" s="14"/>
      <c r="E165" s="14"/>
      <c r="F165" s="14"/>
      <c r="G165" s="14"/>
      <c r="H165" s="14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s="1" customFormat="1">
      <c r="A166" s="19"/>
      <c r="B166" s="19"/>
      <c r="C166" s="31"/>
      <c r="D166" s="14"/>
      <c r="E166" s="14"/>
      <c r="F166" s="14"/>
      <c r="G166" s="14"/>
      <c r="H166" s="14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s="1" customFormat="1">
      <c r="A167" s="19"/>
      <c r="B167" s="19"/>
      <c r="C167" s="31"/>
      <c r="D167" s="14"/>
      <c r="E167" s="14"/>
      <c r="F167" s="14"/>
      <c r="G167" s="14"/>
      <c r="H167" s="14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s="1" customFormat="1">
      <c r="A168" s="19"/>
      <c r="B168" s="19"/>
      <c r="C168" s="31"/>
      <c r="D168" s="14"/>
      <c r="E168" s="14"/>
      <c r="F168" s="14"/>
      <c r="G168" s="14"/>
      <c r="H168" s="14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s="1" customFormat="1">
      <c r="A169" s="19"/>
      <c r="B169" s="19"/>
      <c r="C169" s="31"/>
      <c r="D169" s="14"/>
      <c r="E169" s="14"/>
      <c r="F169" s="14"/>
      <c r="G169" s="14"/>
      <c r="H169" s="14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s="1" customFormat="1">
      <c r="A170" s="19"/>
      <c r="B170" s="19"/>
      <c r="C170" s="31"/>
      <c r="D170" s="14"/>
      <c r="E170" s="14"/>
      <c r="F170" s="14"/>
      <c r="G170" s="14"/>
      <c r="H170" s="14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s="1" customFormat="1">
      <c r="A171" s="19"/>
      <c r="B171" s="19"/>
      <c r="C171" s="31"/>
      <c r="D171" s="14"/>
      <c r="E171" s="14"/>
      <c r="F171" s="14"/>
      <c r="G171" s="14"/>
      <c r="H171" s="14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s="1" customFormat="1">
      <c r="A172" s="19"/>
      <c r="B172" s="19"/>
      <c r="C172" s="31"/>
      <c r="D172" s="14"/>
      <c r="E172" s="14"/>
      <c r="F172" s="14"/>
      <c r="G172" s="14"/>
      <c r="H172" s="14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s="1" customFormat="1">
      <c r="A173" s="19"/>
      <c r="B173" s="19"/>
      <c r="C173" s="31"/>
      <c r="D173" s="14"/>
      <c r="E173" s="14"/>
      <c r="F173" s="14"/>
      <c r="G173" s="14"/>
      <c r="H173" s="14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s="1" customFormat="1">
      <c r="A174" s="19"/>
      <c r="B174" s="19"/>
      <c r="C174" s="31"/>
      <c r="D174" s="14"/>
      <c r="E174" s="14"/>
      <c r="F174" s="14"/>
      <c r="G174" s="14"/>
      <c r="H174" s="14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s="1" customFormat="1">
      <c r="A175" s="19"/>
      <c r="B175" s="19"/>
      <c r="C175" s="31"/>
      <c r="D175" s="14"/>
      <c r="E175" s="14"/>
      <c r="F175" s="14"/>
      <c r="G175" s="14"/>
      <c r="H175" s="14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1" customFormat="1">
      <c r="A176" s="19"/>
      <c r="B176" s="19"/>
      <c r="C176" s="31"/>
      <c r="D176" s="14"/>
      <c r="E176" s="14"/>
      <c r="F176" s="14"/>
      <c r="G176" s="14"/>
      <c r="H176" s="14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s="1" customFormat="1">
      <c r="A177" s="19"/>
      <c r="B177" s="19"/>
      <c r="C177" s="31"/>
      <c r="D177" s="14"/>
      <c r="E177" s="14"/>
      <c r="F177" s="14"/>
      <c r="G177" s="14"/>
      <c r="H177" s="14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1" customFormat="1">
      <c r="A178" s="19"/>
      <c r="B178" s="19"/>
      <c r="C178" s="31"/>
      <c r="D178" s="14"/>
      <c r="E178" s="14"/>
      <c r="F178" s="14"/>
      <c r="G178" s="14"/>
      <c r="H178" s="14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1" customFormat="1">
      <c r="A179" s="19"/>
      <c r="B179" s="19"/>
      <c r="C179" s="31"/>
      <c r="D179" s="14"/>
      <c r="E179" s="14"/>
      <c r="F179" s="14"/>
      <c r="G179" s="14"/>
      <c r="H179" s="14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s="1" customFormat="1">
      <c r="A180" s="19"/>
      <c r="B180" s="19"/>
      <c r="C180" s="31"/>
      <c r="D180" s="14"/>
      <c r="E180" s="14"/>
      <c r="F180" s="14"/>
      <c r="G180" s="14"/>
      <c r="H180" s="14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s="1" customFormat="1">
      <c r="A181" s="19"/>
      <c r="B181" s="19"/>
      <c r="C181" s="31"/>
      <c r="D181" s="14"/>
      <c r="E181" s="14"/>
      <c r="F181" s="14"/>
      <c r="G181" s="14"/>
      <c r="H181" s="14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1" customFormat="1">
      <c r="A182" s="19"/>
      <c r="B182" s="19"/>
      <c r="C182" s="31"/>
      <c r="D182" s="14"/>
      <c r="E182" s="14"/>
      <c r="F182" s="14"/>
      <c r="G182" s="14"/>
      <c r="H182" s="14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1" customFormat="1">
      <c r="A183" s="19"/>
      <c r="B183" s="19"/>
      <c r="C183" s="31"/>
      <c r="D183" s="14"/>
      <c r="E183" s="14"/>
      <c r="F183" s="14"/>
      <c r="G183" s="14"/>
      <c r="H183" s="14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1" customFormat="1">
      <c r="A184" s="19"/>
      <c r="B184" s="19"/>
      <c r="C184" s="31"/>
      <c r="D184" s="14"/>
      <c r="E184" s="14"/>
      <c r="F184" s="14"/>
      <c r="G184" s="14"/>
      <c r="H184" s="14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1" customFormat="1">
      <c r="A185" s="19"/>
      <c r="B185" s="19"/>
      <c r="C185" s="31"/>
      <c r="D185" s="14"/>
      <c r="E185" s="14"/>
      <c r="F185" s="14"/>
      <c r="G185" s="14"/>
      <c r="H185" s="14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s="1" customFormat="1">
      <c r="A186" s="19"/>
      <c r="B186" s="19"/>
      <c r="C186" s="31"/>
      <c r="D186" s="14"/>
      <c r="E186" s="14"/>
      <c r="F186" s="14"/>
      <c r="G186" s="14"/>
      <c r="H186" s="14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s="1" customFormat="1">
      <c r="A187" s="19"/>
      <c r="B187" s="19"/>
      <c r="C187" s="31"/>
      <c r="D187" s="14"/>
      <c r="E187" s="14"/>
      <c r="F187" s="14"/>
      <c r="G187" s="14"/>
      <c r="H187" s="14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1" customFormat="1">
      <c r="A188" s="19"/>
      <c r="B188" s="19"/>
      <c r="C188" s="31"/>
      <c r="D188" s="14"/>
      <c r="E188" s="14"/>
      <c r="F188" s="14"/>
      <c r="G188" s="14"/>
      <c r="H188" s="14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1" customFormat="1">
      <c r="A189" s="19"/>
      <c r="B189" s="19"/>
      <c r="C189" s="31"/>
      <c r="D189" s="14"/>
      <c r="E189" s="14"/>
      <c r="F189" s="14"/>
      <c r="G189" s="14"/>
      <c r="H189" s="14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s="1" customFormat="1">
      <c r="A190" s="19"/>
      <c r="B190" s="19"/>
      <c r="C190" s="31"/>
      <c r="D190" s="14"/>
      <c r="E190" s="14"/>
      <c r="F190" s="14"/>
      <c r="G190" s="14"/>
      <c r="H190" s="14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s="1" customFormat="1">
      <c r="A191" s="19"/>
      <c r="B191" s="19"/>
      <c r="C191" s="31"/>
      <c r="D191" s="14"/>
      <c r="E191" s="14"/>
      <c r="F191" s="14"/>
      <c r="G191" s="14"/>
      <c r="H191" s="14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s="1" customFormat="1">
      <c r="A192" s="19"/>
      <c r="B192" s="19"/>
      <c r="C192" s="31"/>
      <c r="D192" s="14"/>
      <c r="E192" s="14"/>
      <c r="F192" s="14"/>
      <c r="G192" s="14"/>
      <c r="H192" s="14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s="1" customFormat="1">
      <c r="A193" s="19"/>
      <c r="B193" s="19"/>
      <c r="C193" s="31"/>
      <c r="D193" s="14"/>
      <c r="E193" s="14"/>
      <c r="F193" s="14"/>
      <c r="G193" s="14"/>
      <c r="H193" s="14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s="1" customFormat="1">
      <c r="A194" s="19"/>
      <c r="B194" s="19"/>
      <c r="C194" s="31"/>
      <c r="D194" s="14"/>
      <c r="E194" s="14"/>
      <c r="F194" s="14"/>
      <c r="G194" s="14"/>
      <c r="H194" s="14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s="1" customFormat="1">
      <c r="A195" s="19"/>
      <c r="B195" s="19"/>
      <c r="C195" s="31"/>
      <c r="D195" s="14"/>
      <c r="E195" s="14"/>
      <c r="F195" s="14"/>
      <c r="G195" s="14"/>
      <c r="H195" s="14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s="1" customFormat="1">
      <c r="A196" s="19"/>
      <c r="B196" s="19"/>
      <c r="C196" s="31"/>
      <c r="D196" s="14"/>
      <c r="E196" s="14"/>
      <c r="F196" s="14"/>
      <c r="G196" s="14"/>
      <c r="H196" s="14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s="1" customFormat="1">
      <c r="A197" s="19"/>
      <c r="B197" s="19"/>
      <c r="C197" s="31"/>
      <c r="D197" s="14"/>
      <c r="E197" s="14"/>
      <c r="F197" s="14"/>
      <c r="G197" s="14"/>
      <c r="H197" s="14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s="1" customFormat="1">
      <c r="A198" s="19"/>
      <c r="B198" s="19"/>
      <c r="C198" s="31"/>
      <c r="D198" s="14"/>
      <c r="E198" s="14"/>
      <c r="F198" s="14"/>
      <c r="G198" s="14"/>
      <c r="H198" s="14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s="1" customFormat="1">
      <c r="A199" s="19"/>
      <c r="B199" s="19"/>
      <c r="C199" s="31"/>
      <c r="D199" s="14"/>
      <c r="E199" s="14"/>
      <c r="F199" s="14"/>
      <c r="G199" s="14"/>
      <c r="H199" s="14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s="1" customFormat="1">
      <c r="A200" s="19"/>
      <c r="B200" s="19"/>
      <c r="C200" s="31"/>
      <c r="D200" s="14"/>
      <c r="E200" s="14"/>
      <c r="F200" s="14"/>
      <c r="G200" s="14"/>
      <c r="H200" s="14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s="1" customFormat="1">
      <c r="A201" s="19"/>
      <c r="B201" s="19"/>
      <c r="C201" s="31"/>
      <c r="D201" s="14"/>
      <c r="E201" s="14"/>
      <c r="F201" s="14"/>
      <c r="G201" s="14"/>
      <c r="H201" s="14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s="1" customFormat="1">
      <c r="A202" s="19"/>
      <c r="B202" s="19"/>
      <c r="C202" s="31"/>
      <c r="D202" s="14"/>
      <c r="E202" s="14"/>
      <c r="F202" s="14"/>
      <c r="G202" s="14"/>
      <c r="H202" s="14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s="1" customFormat="1">
      <c r="A203" s="19"/>
      <c r="B203" s="19"/>
      <c r="C203" s="31"/>
      <c r="D203" s="14"/>
      <c r="E203" s="14"/>
      <c r="F203" s="14"/>
      <c r="G203" s="14"/>
      <c r="H203" s="14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s="1" customFormat="1">
      <c r="A204" s="19"/>
      <c r="B204" s="19"/>
      <c r="C204" s="31"/>
      <c r="D204" s="14"/>
      <c r="E204" s="14"/>
      <c r="F204" s="14"/>
      <c r="G204" s="14"/>
      <c r="H204" s="14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s="1" customFormat="1">
      <c r="A205" s="19"/>
      <c r="B205" s="19"/>
      <c r="C205" s="31"/>
      <c r="D205" s="14"/>
      <c r="E205" s="14"/>
      <c r="F205" s="14"/>
      <c r="G205" s="14"/>
      <c r="H205" s="14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s="1" customFormat="1">
      <c r="A206" s="19"/>
      <c r="B206" s="19"/>
      <c r="C206" s="31"/>
      <c r="D206" s="14"/>
      <c r="E206" s="14"/>
      <c r="F206" s="14"/>
      <c r="G206" s="14"/>
      <c r="H206" s="14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s="1" customFormat="1">
      <c r="A207" s="19"/>
      <c r="B207" s="19"/>
      <c r="C207" s="31"/>
      <c r="D207" s="14"/>
      <c r="E207" s="14"/>
      <c r="F207" s="14"/>
      <c r="G207" s="14"/>
      <c r="H207" s="14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s="1" customFormat="1">
      <c r="A208" s="19"/>
      <c r="B208" s="19"/>
      <c r="C208" s="31"/>
      <c r="D208" s="14"/>
      <c r="E208" s="14"/>
      <c r="F208" s="14"/>
      <c r="G208" s="14"/>
      <c r="H208" s="14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s="1" customFormat="1">
      <c r="A209" s="19"/>
      <c r="B209" s="19"/>
      <c r="C209" s="31"/>
      <c r="D209" s="14"/>
      <c r="E209" s="14"/>
      <c r="F209" s="14"/>
      <c r="G209" s="14"/>
      <c r="H209" s="14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s="1" customFormat="1">
      <c r="A210" s="19"/>
      <c r="B210" s="19"/>
      <c r="C210" s="31"/>
      <c r="D210" s="14"/>
      <c r="E210" s="14"/>
      <c r="F210" s="14"/>
      <c r="G210" s="14"/>
      <c r="H210" s="14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s="1" customFormat="1">
      <c r="A211" s="19"/>
      <c r="B211" s="19"/>
      <c r="C211" s="31"/>
      <c r="D211" s="14"/>
      <c r="E211" s="14"/>
      <c r="F211" s="14"/>
      <c r="G211" s="14"/>
      <c r="H211" s="14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s="1" customFormat="1">
      <c r="A212" s="19"/>
      <c r="B212" s="19"/>
      <c r="C212" s="31"/>
      <c r="D212" s="14"/>
      <c r="E212" s="14"/>
      <c r="F212" s="14"/>
      <c r="G212" s="14"/>
      <c r="H212" s="14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s="1" customFormat="1">
      <c r="A213" s="19"/>
      <c r="B213" s="19"/>
      <c r="C213" s="31"/>
      <c r="D213" s="14"/>
      <c r="E213" s="14"/>
      <c r="F213" s="14"/>
      <c r="G213" s="14"/>
      <c r="H213" s="14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s="1" customFormat="1">
      <c r="A214" s="19"/>
      <c r="B214" s="19"/>
      <c r="C214" s="31"/>
      <c r="D214" s="14"/>
      <c r="E214" s="14"/>
      <c r="F214" s="14"/>
      <c r="G214" s="14"/>
      <c r="H214" s="14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s="1" customFormat="1">
      <c r="A215" s="19"/>
      <c r="B215" s="19"/>
      <c r="C215" s="31"/>
      <c r="D215" s="14"/>
      <c r="E215" s="14"/>
      <c r="F215" s="14"/>
      <c r="G215" s="14"/>
      <c r="H215" s="14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s="1" customFormat="1">
      <c r="A216" s="19"/>
      <c r="B216" s="19"/>
      <c r="C216" s="31"/>
      <c r="D216" s="14"/>
      <c r="E216" s="14"/>
      <c r="F216" s="14"/>
      <c r="G216" s="14"/>
      <c r="H216" s="14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s="1" customFormat="1">
      <c r="A217" s="19"/>
      <c r="B217" s="19"/>
      <c r="C217" s="31"/>
      <c r="D217" s="14"/>
      <c r="E217" s="14"/>
      <c r="F217" s="14"/>
      <c r="G217" s="14"/>
      <c r="H217" s="14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s="1" customFormat="1">
      <c r="A218" s="19"/>
      <c r="B218" s="19"/>
      <c r="C218" s="31"/>
      <c r="D218" s="14"/>
      <c r="E218" s="14"/>
      <c r="F218" s="14"/>
      <c r="G218" s="14"/>
      <c r="H218" s="14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s="1" customFormat="1">
      <c r="A219" s="19"/>
      <c r="B219" s="19"/>
      <c r="C219" s="31"/>
      <c r="D219" s="14"/>
      <c r="E219" s="14"/>
      <c r="F219" s="14"/>
      <c r="G219" s="14"/>
      <c r="H219" s="14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s="1" customFormat="1">
      <c r="A220" s="19"/>
      <c r="B220" s="19"/>
      <c r="C220" s="31"/>
      <c r="D220" s="14"/>
      <c r="E220" s="14"/>
      <c r="F220" s="14"/>
      <c r="G220" s="14"/>
      <c r="H220" s="14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s="1" customFormat="1">
      <c r="A221" s="19"/>
      <c r="B221" s="19"/>
      <c r="C221" s="31"/>
      <c r="D221" s="14"/>
      <c r="E221" s="14"/>
      <c r="F221" s="14"/>
      <c r="G221" s="14"/>
      <c r="H221" s="14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s="1" customFormat="1">
      <c r="A222" s="19"/>
      <c r="B222" s="19"/>
      <c r="C222" s="31"/>
      <c r="D222" s="14"/>
      <c r="E222" s="14"/>
      <c r="F222" s="14"/>
      <c r="G222" s="14"/>
      <c r="H222" s="14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s="1" customFormat="1">
      <c r="A223" s="19"/>
      <c r="B223" s="19"/>
      <c r="C223" s="31"/>
      <c r="D223" s="14"/>
      <c r="E223" s="14"/>
      <c r="F223" s="14"/>
      <c r="G223" s="14"/>
      <c r="H223" s="14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s="1" customFormat="1">
      <c r="A224" s="19"/>
      <c r="B224" s="19"/>
      <c r="C224" s="31"/>
      <c r="D224" s="14"/>
      <c r="E224" s="14"/>
      <c r="F224" s="14"/>
      <c r="G224" s="14"/>
      <c r="H224" s="14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s="1" customFormat="1">
      <c r="A225" s="19"/>
      <c r="B225" s="19"/>
      <c r="C225" s="31"/>
      <c r="D225" s="14"/>
      <c r="E225" s="14"/>
      <c r="F225" s="14"/>
      <c r="G225" s="14"/>
      <c r="H225" s="14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s="1" customFormat="1">
      <c r="A226" s="19"/>
      <c r="B226" s="19"/>
      <c r="C226" s="31"/>
      <c r="D226" s="14"/>
      <c r="E226" s="14"/>
      <c r="F226" s="14"/>
      <c r="G226" s="14"/>
      <c r="H226" s="14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s="1" customFormat="1">
      <c r="A227" s="19"/>
      <c r="B227" s="19"/>
      <c r="C227" s="31"/>
      <c r="D227" s="14"/>
      <c r="E227" s="14"/>
      <c r="F227" s="14"/>
      <c r="G227" s="14"/>
      <c r="H227" s="14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s="1" customFormat="1">
      <c r="A228" s="19"/>
      <c r="B228" s="19"/>
      <c r="C228" s="31"/>
      <c r="D228" s="14"/>
      <c r="E228" s="14"/>
      <c r="F228" s="14"/>
      <c r="G228" s="14"/>
      <c r="H228" s="14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s="1" customFormat="1">
      <c r="A229" s="19"/>
      <c r="B229" s="19"/>
      <c r="C229" s="31"/>
      <c r="D229" s="14"/>
      <c r="E229" s="14"/>
      <c r="F229" s="14"/>
      <c r="G229" s="14"/>
      <c r="H229" s="14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s="1" customFormat="1">
      <c r="A230" s="19"/>
      <c r="B230" s="19"/>
      <c r="C230" s="31"/>
      <c r="D230" s="14"/>
      <c r="E230" s="14"/>
      <c r="F230" s="14"/>
      <c r="G230" s="14"/>
      <c r="H230" s="14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s="1" customFormat="1">
      <c r="A231" s="19"/>
      <c r="B231" s="19"/>
      <c r="C231" s="31"/>
      <c r="D231" s="14"/>
      <c r="E231" s="14"/>
      <c r="F231" s="14"/>
      <c r="G231" s="14"/>
      <c r="H231" s="14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s="1" customFormat="1">
      <c r="A232" s="19"/>
      <c r="B232" s="19"/>
      <c r="C232" s="31"/>
      <c r="D232" s="14"/>
      <c r="E232" s="14"/>
      <c r="F232" s="14"/>
      <c r="G232" s="14"/>
      <c r="H232" s="14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s="1" customFormat="1">
      <c r="A233" s="19"/>
      <c r="B233" s="19"/>
      <c r="C233" s="31"/>
      <c r="D233" s="14"/>
      <c r="E233" s="14"/>
      <c r="F233" s="14"/>
      <c r="G233" s="14"/>
      <c r="H233" s="14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s="1" customFormat="1">
      <c r="A234" s="19"/>
      <c r="B234" s="19"/>
      <c r="C234" s="31"/>
      <c r="D234" s="14"/>
      <c r="E234" s="14"/>
      <c r="F234" s="14"/>
      <c r="G234" s="14"/>
      <c r="H234" s="14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s="1" customFormat="1">
      <c r="A235" s="19"/>
      <c r="B235" s="19"/>
      <c r="C235" s="31"/>
      <c r="D235" s="14"/>
      <c r="E235" s="14"/>
      <c r="F235" s="14"/>
      <c r="G235" s="14"/>
      <c r="H235" s="14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s="1" customFormat="1">
      <c r="A236" s="19"/>
      <c r="B236" s="19"/>
      <c r="C236" s="31"/>
      <c r="D236" s="14"/>
      <c r="E236" s="14"/>
      <c r="F236" s="14"/>
      <c r="G236" s="14"/>
      <c r="H236" s="14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s="1" customFormat="1">
      <c r="A237" s="19"/>
      <c r="B237" s="19"/>
      <c r="C237" s="31"/>
      <c r="D237" s="14"/>
      <c r="E237" s="14"/>
      <c r="F237" s="14"/>
      <c r="G237" s="14"/>
      <c r="H237" s="14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s="1" customFormat="1">
      <c r="A238" s="19"/>
      <c r="B238" s="19"/>
      <c r="C238" s="31"/>
      <c r="D238" s="14"/>
      <c r="E238" s="14"/>
      <c r="F238" s="14"/>
      <c r="G238" s="14"/>
      <c r="H238" s="14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s="1" customFormat="1">
      <c r="A239" s="19"/>
      <c r="B239" s="19"/>
      <c r="C239" s="31"/>
      <c r="D239" s="14"/>
      <c r="E239" s="14"/>
      <c r="F239" s="14"/>
      <c r="G239" s="14"/>
      <c r="H239" s="14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s="1" customFormat="1">
      <c r="A240" s="19"/>
      <c r="B240" s="19"/>
      <c r="C240" s="31"/>
      <c r="D240" s="14"/>
      <c r="E240" s="14"/>
      <c r="F240" s="14"/>
      <c r="G240" s="14"/>
      <c r="H240" s="14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s="1" customFormat="1">
      <c r="A241" s="19"/>
      <c r="B241" s="19"/>
      <c r="C241" s="31"/>
      <c r="D241" s="14"/>
      <c r="E241" s="14"/>
      <c r="F241" s="14"/>
      <c r="G241" s="14"/>
      <c r="H241" s="14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s="1" customFormat="1">
      <c r="A242" s="19"/>
      <c r="B242" s="19"/>
      <c r="C242" s="31"/>
      <c r="D242" s="14"/>
      <c r="E242" s="14"/>
      <c r="F242" s="14"/>
      <c r="G242" s="14"/>
      <c r="H242" s="14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s="1" customFormat="1">
      <c r="A243" s="19"/>
      <c r="B243" s="19"/>
      <c r="C243" s="31"/>
      <c r="D243" s="14"/>
      <c r="E243" s="14"/>
      <c r="F243" s="14"/>
      <c r="G243" s="14"/>
      <c r="H243" s="14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s="1" customFormat="1">
      <c r="A244" s="19"/>
      <c r="B244" s="19"/>
      <c r="C244" s="31"/>
      <c r="D244" s="14"/>
      <c r="E244" s="14"/>
      <c r="F244" s="14"/>
      <c r="G244" s="14"/>
      <c r="H244" s="14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s="1" customFormat="1">
      <c r="A245" s="19"/>
      <c r="B245" s="19"/>
      <c r="C245" s="31"/>
      <c r="D245" s="14"/>
      <c r="E245" s="14"/>
      <c r="F245" s="14"/>
      <c r="G245" s="14"/>
      <c r="H245" s="14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s="1" customFormat="1">
      <c r="A246" s="19"/>
      <c r="B246" s="19"/>
      <c r="C246" s="31"/>
      <c r="D246" s="14"/>
      <c r="E246" s="14"/>
      <c r="F246" s="14"/>
      <c r="G246" s="14"/>
      <c r="H246" s="14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s="1" customFormat="1">
      <c r="A247" s="19"/>
      <c r="B247" s="19"/>
      <c r="C247" s="31"/>
      <c r="D247" s="14"/>
      <c r="E247" s="14"/>
      <c r="F247" s="14"/>
      <c r="G247" s="14"/>
      <c r="H247" s="14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s="1" customFormat="1">
      <c r="A248" s="19"/>
      <c r="B248" s="19"/>
      <c r="C248" s="31"/>
      <c r="D248" s="14"/>
      <c r="E248" s="14"/>
      <c r="F248" s="14"/>
      <c r="G248" s="14"/>
      <c r="H248" s="14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s="1" customFormat="1">
      <c r="A249" s="19"/>
      <c r="B249" s="19"/>
      <c r="C249" s="31"/>
      <c r="D249" s="14"/>
      <c r="E249" s="14"/>
      <c r="F249" s="14"/>
      <c r="G249" s="14"/>
      <c r="H249" s="14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s="1" customFormat="1">
      <c r="A250" s="19"/>
      <c r="B250" s="19"/>
      <c r="C250" s="31"/>
      <c r="D250" s="14"/>
      <c r="E250" s="14"/>
      <c r="F250" s="14"/>
      <c r="G250" s="14"/>
      <c r="H250" s="14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s="1" customFormat="1">
      <c r="A251" s="19"/>
      <c r="B251" s="19"/>
      <c r="C251" s="31"/>
      <c r="D251" s="14"/>
      <c r="E251" s="14"/>
      <c r="F251" s="14"/>
      <c r="G251" s="14"/>
      <c r="H251" s="14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s="1" customFormat="1">
      <c r="A252" s="19"/>
      <c r="B252" s="19"/>
      <c r="C252" s="31"/>
      <c r="D252" s="14"/>
      <c r="E252" s="14"/>
      <c r="F252" s="14"/>
      <c r="G252" s="14"/>
      <c r="H252" s="14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s="1" customFormat="1">
      <c r="A253" s="19"/>
      <c r="B253" s="19"/>
      <c r="C253" s="31"/>
      <c r="D253" s="14"/>
      <c r="E253" s="14"/>
      <c r="F253" s="14"/>
      <c r="G253" s="14"/>
      <c r="H253" s="14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s="1" customFormat="1">
      <c r="A254" s="19"/>
      <c r="B254" s="19"/>
      <c r="C254" s="31"/>
      <c r="D254" s="14"/>
      <c r="E254" s="14"/>
      <c r="F254" s="14"/>
      <c r="G254" s="14"/>
      <c r="H254" s="14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s="1" customFormat="1">
      <c r="A255" s="19"/>
      <c r="B255" s="19"/>
      <c r="C255" s="31"/>
      <c r="D255" s="14"/>
      <c r="E255" s="14"/>
      <c r="F255" s="14"/>
      <c r="G255" s="14"/>
      <c r="H255" s="14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s="1" customFormat="1">
      <c r="A256" s="19"/>
      <c r="B256" s="19"/>
      <c r="C256" s="31"/>
      <c r="D256" s="14"/>
      <c r="E256" s="14"/>
      <c r="F256" s="14"/>
      <c r="G256" s="14"/>
      <c r="H256" s="14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s="1" customFormat="1">
      <c r="A257" s="19"/>
      <c r="B257" s="19"/>
      <c r="C257" s="31"/>
      <c r="D257" s="14"/>
      <c r="E257" s="14"/>
      <c r="F257" s="14"/>
      <c r="G257" s="14"/>
      <c r="H257" s="14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s="1" customFormat="1">
      <c r="A258" s="19"/>
      <c r="B258" s="19"/>
      <c r="C258" s="31"/>
      <c r="D258" s="14"/>
      <c r="E258" s="14"/>
      <c r="F258" s="14"/>
      <c r="G258" s="14"/>
      <c r="H258" s="14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s="1" customFormat="1">
      <c r="A259" s="19"/>
      <c r="B259" s="19"/>
      <c r="C259" s="31"/>
      <c r="D259" s="14"/>
      <c r="E259" s="14"/>
      <c r="F259" s="14"/>
      <c r="G259" s="14"/>
      <c r="H259" s="14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s="1" customFormat="1">
      <c r="A260" s="19"/>
      <c r="B260" s="19"/>
      <c r="C260" s="31"/>
      <c r="D260" s="14"/>
      <c r="E260" s="14"/>
      <c r="F260" s="14"/>
      <c r="G260" s="14"/>
      <c r="H260" s="14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s="1" customFormat="1">
      <c r="A261" s="19"/>
      <c r="B261" s="19"/>
      <c r="C261" s="31"/>
      <c r="D261" s="14"/>
      <c r="E261" s="14"/>
      <c r="F261" s="14"/>
      <c r="G261" s="14"/>
      <c r="H261" s="14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s="1" customFormat="1">
      <c r="A262" s="19"/>
      <c r="B262" s="19"/>
      <c r="C262" s="31"/>
      <c r="D262" s="14"/>
      <c r="E262" s="14"/>
      <c r="F262" s="14"/>
      <c r="G262" s="14"/>
      <c r="H262" s="14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s="1" customFormat="1">
      <c r="A263" s="19"/>
      <c r="B263" s="19"/>
      <c r="C263" s="31"/>
      <c r="D263" s="14"/>
      <c r="E263" s="14"/>
      <c r="F263" s="14"/>
      <c r="G263" s="14"/>
      <c r="H263" s="14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s="1" customFormat="1">
      <c r="A264" s="19"/>
      <c r="B264" s="19"/>
      <c r="C264" s="31"/>
      <c r="D264" s="14"/>
      <c r="E264" s="14"/>
      <c r="F264" s="14"/>
      <c r="G264" s="14"/>
      <c r="H264" s="14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s="1" customFormat="1">
      <c r="A265" s="19"/>
      <c r="B265" s="19"/>
      <c r="C265" s="31"/>
      <c r="D265" s="14"/>
      <c r="E265" s="14"/>
      <c r="F265" s="14"/>
      <c r="G265" s="14"/>
      <c r="H265" s="14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1:17" s="1" customFormat="1">
      <c r="A266" s="19"/>
      <c r="B266" s="19"/>
      <c r="C266" s="31"/>
      <c r="D266" s="14"/>
      <c r="E266" s="14"/>
      <c r="F266" s="14"/>
      <c r="G266" s="14"/>
      <c r="H266" s="14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s="1" customFormat="1">
      <c r="A267" s="19"/>
      <c r="B267" s="19"/>
      <c r="C267" s="31"/>
      <c r="D267" s="14"/>
      <c r="E267" s="14"/>
      <c r="F267" s="14"/>
      <c r="G267" s="14"/>
      <c r="H267" s="14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s="1" customFormat="1">
      <c r="A268" s="19"/>
      <c r="B268" s="19"/>
      <c r="C268" s="31"/>
      <c r="D268" s="14"/>
      <c r="E268" s="14"/>
      <c r="F268" s="14"/>
      <c r="G268" s="14"/>
      <c r="H268" s="14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s="1" customFormat="1">
      <c r="A269" s="19"/>
      <c r="B269" s="19"/>
      <c r="C269" s="31"/>
      <c r="D269" s="14"/>
      <c r="E269" s="14"/>
      <c r="F269" s="14"/>
      <c r="G269" s="14"/>
      <c r="H269" s="14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s="1" customFormat="1">
      <c r="A270" s="19"/>
      <c r="B270" s="19"/>
      <c r="C270" s="31"/>
      <c r="D270" s="14"/>
      <c r="E270" s="14"/>
      <c r="F270" s="14"/>
      <c r="G270" s="14"/>
      <c r="H270" s="14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s="1" customFormat="1">
      <c r="A271" s="19"/>
      <c r="B271" s="19"/>
      <c r="C271" s="31"/>
      <c r="D271" s="14"/>
      <c r="E271" s="14"/>
      <c r="F271" s="14"/>
      <c r="G271" s="14"/>
      <c r="H271" s="14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1:17" s="1" customFormat="1">
      <c r="A272" s="19"/>
      <c r="B272" s="19"/>
      <c r="C272" s="31"/>
      <c r="D272" s="14"/>
      <c r="E272" s="14"/>
      <c r="F272" s="14"/>
      <c r="G272" s="14"/>
      <c r="H272" s="14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s="1" customFormat="1">
      <c r="A273" s="19"/>
      <c r="B273" s="19"/>
      <c r="C273" s="31"/>
      <c r="D273" s="14"/>
      <c r="E273" s="14"/>
      <c r="F273" s="14"/>
      <c r="G273" s="14"/>
      <c r="H273" s="14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s="1" customFormat="1">
      <c r="A274" s="19"/>
      <c r="B274" s="19"/>
      <c r="C274" s="31"/>
      <c r="D274" s="14"/>
      <c r="E274" s="14"/>
      <c r="F274" s="14"/>
      <c r="G274" s="14"/>
      <c r="H274" s="14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 s="1" customFormat="1">
      <c r="A275" s="19"/>
      <c r="B275" s="19"/>
      <c r="C275" s="31"/>
      <c r="D275" s="14"/>
      <c r="E275" s="14"/>
      <c r="F275" s="14"/>
      <c r="G275" s="14"/>
      <c r="H275" s="14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1:17" s="1" customFormat="1">
      <c r="A276" s="19"/>
      <c r="B276" s="19"/>
      <c r="C276" s="31"/>
      <c r="D276" s="14"/>
      <c r="E276" s="14"/>
      <c r="F276" s="14"/>
      <c r="G276" s="14"/>
      <c r="H276" s="14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 s="1" customFormat="1">
      <c r="A277" s="19"/>
      <c r="B277" s="19"/>
      <c r="C277" s="31"/>
      <c r="D277" s="14"/>
      <c r="E277" s="14"/>
      <c r="F277" s="14"/>
      <c r="G277" s="14"/>
      <c r="H277" s="14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1:17" s="1" customFormat="1">
      <c r="A278" s="19"/>
      <c r="B278" s="19"/>
      <c r="C278" s="31"/>
      <c r="D278" s="14"/>
      <c r="E278" s="14"/>
      <c r="F278" s="14"/>
      <c r="G278" s="14"/>
      <c r="H278" s="14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1:17" s="1" customFormat="1">
      <c r="A279" s="19"/>
      <c r="B279" s="19"/>
      <c r="C279" s="31"/>
      <c r="D279" s="14"/>
      <c r="E279" s="14"/>
      <c r="F279" s="14"/>
      <c r="G279" s="14"/>
      <c r="H279" s="14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s="1" customFormat="1">
      <c r="A280" s="19"/>
      <c r="B280" s="19"/>
      <c r="C280" s="31"/>
      <c r="D280" s="14"/>
      <c r="E280" s="14"/>
      <c r="F280" s="14"/>
      <c r="G280" s="14"/>
      <c r="H280" s="14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s="1" customFormat="1">
      <c r="A281" s="19"/>
      <c r="B281" s="19"/>
      <c r="C281" s="31"/>
      <c r="D281" s="14"/>
      <c r="E281" s="14"/>
      <c r="F281" s="14"/>
      <c r="G281" s="14"/>
      <c r="H281" s="14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1:17" s="1" customFormat="1">
      <c r="A282" s="19"/>
      <c r="B282" s="19"/>
      <c r="C282" s="31"/>
      <c r="D282" s="14"/>
      <c r="E282" s="14"/>
      <c r="F282" s="14"/>
      <c r="G282" s="14"/>
      <c r="H282" s="14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s="1" customFormat="1">
      <c r="A283" s="19"/>
      <c r="B283" s="19"/>
      <c r="C283" s="31"/>
      <c r="D283" s="14"/>
      <c r="E283" s="14"/>
      <c r="F283" s="14"/>
      <c r="G283" s="14"/>
      <c r="H283" s="14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1:17" s="1" customFormat="1">
      <c r="A284" s="19"/>
      <c r="B284" s="19"/>
      <c r="C284" s="31"/>
      <c r="D284" s="14"/>
      <c r="E284" s="14"/>
      <c r="F284" s="14"/>
      <c r="G284" s="14"/>
      <c r="H284" s="14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1:17" s="1" customFormat="1">
      <c r="A285" s="19"/>
      <c r="B285" s="19"/>
      <c r="C285" s="31"/>
      <c r="D285" s="14"/>
      <c r="E285" s="14"/>
      <c r="F285" s="14"/>
      <c r="G285" s="14"/>
      <c r="H285" s="14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1:17" s="1" customFormat="1">
      <c r="A286" s="19"/>
      <c r="B286" s="19"/>
      <c r="C286" s="31"/>
      <c r="D286" s="14"/>
      <c r="E286" s="14"/>
      <c r="F286" s="14"/>
      <c r="G286" s="14"/>
      <c r="H286" s="14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1:17" s="1" customFormat="1">
      <c r="A287" s="19"/>
      <c r="B287" s="19"/>
      <c r="C287" s="31"/>
      <c r="D287" s="14"/>
      <c r="E287" s="14"/>
      <c r="F287" s="14"/>
      <c r="G287" s="14"/>
      <c r="H287" s="14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1:17" s="1" customFormat="1">
      <c r="A288" s="19"/>
      <c r="B288" s="19"/>
      <c r="C288" s="31"/>
      <c r="D288" s="14"/>
      <c r="E288" s="14"/>
      <c r="F288" s="14"/>
      <c r="G288" s="14"/>
      <c r="H288" s="14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1:17" s="1" customFormat="1">
      <c r="A289" s="19"/>
      <c r="B289" s="19"/>
      <c r="C289" s="31"/>
      <c r="D289" s="14"/>
      <c r="E289" s="14"/>
      <c r="F289" s="14"/>
      <c r="G289" s="14"/>
      <c r="H289" s="14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1:17" s="1" customFormat="1">
      <c r="A290" s="19"/>
      <c r="B290" s="19"/>
      <c r="C290" s="31"/>
      <c r="D290" s="14"/>
      <c r="E290" s="14"/>
      <c r="F290" s="14"/>
      <c r="G290" s="14"/>
      <c r="H290" s="14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1:17" s="1" customFormat="1">
      <c r="A291" s="19"/>
      <c r="B291" s="19"/>
      <c r="C291" s="31"/>
      <c r="D291" s="14"/>
      <c r="E291" s="14"/>
      <c r="F291" s="14"/>
      <c r="G291" s="14"/>
      <c r="H291" s="14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1:17" s="1" customFormat="1">
      <c r="A292" s="19"/>
      <c r="B292" s="19"/>
      <c r="C292" s="31"/>
      <c r="D292" s="14"/>
      <c r="E292" s="14"/>
      <c r="F292" s="14"/>
      <c r="G292" s="14"/>
      <c r="H292" s="14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1:17" s="1" customFormat="1">
      <c r="A293" s="19"/>
      <c r="B293" s="19"/>
      <c r="C293" s="31"/>
      <c r="D293" s="14"/>
      <c r="E293" s="14"/>
      <c r="F293" s="14"/>
      <c r="G293" s="14"/>
      <c r="H293" s="14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s="1" customFormat="1">
      <c r="A294" s="19"/>
      <c r="B294" s="19"/>
      <c r="C294" s="31"/>
      <c r="D294" s="14"/>
      <c r="E294" s="14"/>
      <c r="F294" s="14"/>
      <c r="G294" s="14"/>
      <c r="H294" s="14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1:17" s="1" customFormat="1">
      <c r="A295" s="19"/>
      <c r="B295" s="19"/>
      <c r="C295" s="31"/>
      <c r="D295" s="14"/>
      <c r="E295" s="14"/>
      <c r="F295" s="14"/>
      <c r="G295" s="14"/>
      <c r="H295" s="14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1:17" s="1" customFormat="1">
      <c r="A296" s="19"/>
      <c r="B296" s="19"/>
      <c r="C296" s="31"/>
      <c r="D296" s="14"/>
      <c r="E296" s="14"/>
      <c r="F296" s="14"/>
      <c r="G296" s="14"/>
      <c r="H296" s="14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1:17" s="1" customFormat="1">
      <c r="A297" s="19"/>
      <c r="B297" s="19"/>
      <c r="C297" s="31"/>
      <c r="D297" s="14"/>
      <c r="E297" s="14"/>
      <c r="F297" s="14"/>
      <c r="G297" s="14"/>
      <c r="H297" s="14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1:17" s="1" customFormat="1">
      <c r="A298" s="19"/>
      <c r="B298" s="19"/>
      <c r="C298" s="31"/>
      <c r="D298" s="14"/>
      <c r="E298" s="14"/>
      <c r="F298" s="14"/>
      <c r="G298" s="14"/>
      <c r="H298" s="14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s="1" customFormat="1">
      <c r="A299" s="19"/>
      <c r="B299" s="19"/>
      <c r="C299" s="31"/>
      <c r="D299" s="14"/>
      <c r="E299" s="14"/>
      <c r="F299" s="14"/>
      <c r="G299" s="14"/>
      <c r="H299" s="14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1:17" s="1" customFormat="1">
      <c r="A300" s="19"/>
      <c r="B300" s="19"/>
      <c r="C300" s="31"/>
      <c r="D300" s="14"/>
      <c r="E300" s="14"/>
      <c r="F300" s="14"/>
      <c r="G300" s="14"/>
      <c r="H300" s="14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1:17" s="1" customFormat="1">
      <c r="A301" s="19"/>
      <c r="B301" s="19"/>
      <c r="C301" s="31"/>
      <c r="D301" s="14"/>
      <c r="E301" s="14"/>
      <c r="F301" s="14"/>
      <c r="G301" s="14"/>
      <c r="H301" s="14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1:17" s="1" customFormat="1">
      <c r="A302" s="19"/>
      <c r="B302" s="19"/>
      <c r="C302" s="31"/>
      <c r="D302" s="14"/>
      <c r="E302" s="14"/>
      <c r="F302" s="14"/>
      <c r="G302" s="14"/>
      <c r="H302" s="14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1:17" s="1" customFormat="1">
      <c r="A303" s="19"/>
      <c r="B303" s="19"/>
      <c r="C303" s="31"/>
      <c r="D303" s="14"/>
      <c r="E303" s="14"/>
      <c r="F303" s="14"/>
      <c r="G303" s="14"/>
      <c r="H303" s="14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1:17" s="1" customFormat="1">
      <c r="A304" s="19"/>
      <c r="B304" s="19"/>
      <c r="C304" s="31"/>
      <c r="D304" s="14"/>
      <c r="E304" s="14"/>
      <c r="F304" s="14"/>
      <c r="G304" s="14"/>
      <c r="H304" s="14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1:17" s="1" customFormat="1">
      <c r="A305" s="19"/>
      <c r="B305" s="19"/>
      <c r="C305" s="31"/>
      <c r="D305" s="14"/>
      <c r="E305" s="14"/>
      <c r="F305" s="14"/>
      <c r="G305" s="14"/>
      <c r="H305" s="14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1:17" s="1" customFormat="1">
      <c r="A306" s="19"/>
      <c r="B306" s="19"/>
      <c r="C306" s="31"/>
      <c r="D306" s="14"/>
      <c r="E306" s="14"/>
      <c r="F306" s="14"/>
      <c r="G306" s="14"/>
      <c r="H306" s="14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1:17" s="1" customFormat="1">
      <c r="A307" s="19"/>
      <c r="B307" s="19"/>
      <c r="C307" s="31"/>
      <c r="D307" s="14"/>
      <c r="E307" s="14"/>
      <c r="F307" s="14"/>
      <c r="G307" s="14"/>
      <c r="H307" s="14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1:17" s="1" customFormat="1">
      <c r="A308" s="19"/>
      <c r="B308" s="19"/>
      <c r="C308" s="31"/>
      <c r="D308" s="14"/>
      <c r="E308" s="14"/>
      <c r="F308" s="14"/>
      <c r="G308" s="14"/>
      <c r="H308" s="14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1:17" s="1" customFormat="1">
      <c r="A309" s="19"/>
      <c r="B309" s="19"/>
      <c r="C309" s="31"/>
      <c r="D309" s="14"/>
      <c r="E309" s="14"/>
      <c r="F309" s="14"/>
      <c r="G309" s="14"/>
      <c r="H309" s="14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1:17" s="1" customFormat="1">
      <c r="A310" s="19"/>
      <c r="B310" s="19"/>
      <c r="C310" s="31"/>
      <c r="D310" s="14"/>
      <c r="E310" s="14"/>
      <c r="F310" s="14"/>
      <c r="G310" s="14"/>
      <c r="H310" s="14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1:17" s="1" customFormat="1">
      <c r="A311" s="19"/>
      <c r="B311" s="19"/>
      <c r="C311" s="31"/>
      <c r="D311" s="14"/>
      <c r="E311" s="14"/>
      <c r="F311" s="14"/>
      <c r="G311" s="14"/>
      <c r="H311" s="14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1:17" s="1" customFormat="1">
      <c r="A312" s="19"/>
      <c r="B312" s="19"/>
      <c r="C312" s="31"/>
      <c r="D312" s="14"/>
      <c r="E312" s="14"/>
      <c r="F312" s="14"/>
      <c r="G312" s="14"/>
      <c r="H312" s="14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1:17" s="1" customFormat="1">
      <c r="A313" s="19"/>
      <c r="B313" s="19"/>
      <c r="C313" s="31"/>
      <c r="D313" s="14"/>
      <c r="E313" s="14"/>
      <c r="F313" s="14"/>
      <c r="G313" s="14"/>
      <c r="H313" s="14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1:17" s="1" customFormat="1">
      <c r="A314" s="19"/>
      <c r="B314" s="19"/>
      <c r="C314" s="31"/>
      <c r="D314" s="14"/>
      <c r="E314" s="14"/>
      <c r="F314" s="14"/>
      <c r="G314" s="14"/>
      <c r="H314" s="14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1:17" s="1" customFormat="1">
      <c r="A315" s="19"/>
      <c r="B315" s="19"/>
      <c r="C315" s="31"/>
      <c r="D315" s="14"/>
      <c r="E315" s="14"/>
      <c r="F315" s="14"/>
      <c r="G315" s="14"/>
      <c r="H315" s="14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1:17" s="1" customFormat="1">
      <c r="A316" s="19"/>
      <c r="B316" s="19"/>
      <c r="C316" s="31"/>
      <c r="D316" s="14"/>
      <c r="E316" s="14"/>
      <c r="F316" s="14"/>
      <c r="G316" s="14"/>
      <c r="H316" s="14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1:17" s="1" customFormat="1">
      <c r="A317" s="19"/>
      <c r="B317" s="19"/>
      <c r="C317" s="31"/>
      <c r="D317" s="14"/>
      <c r="E317" s="14"/>
      <c r="F317" s="14"/>
      <c r="G317" s="14"/>
      <c r="H317" s="14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1:17" s="1" customFormat="1">
      <c r="A318" s="19"/>
      <c r="B318" s="19"/>
      <c r="C318" s="31"/>
      <c r="D318" s="14"/>
      <c r="E318" s="14"/>
      <c r="F318" s="14"/>
      <c r="G318" s="14"/>
      <c r="H318" s="14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1:17" s="1" customFormat="1">
      <c r="A319" s="19"/>
      <c r="B319" s="19"/>
      <c r="C319" s="31"/>
      <c r="D319" s="14"/>
      <c r="E319" s="14"/>
      <c r="F319" s="14"/>
      <c r="G319" s="14"/>
      <c r="H319" s="14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s="1" customFormat="1">
      <c r="A320" s="19"/>
      <c r="B320" s="19"/>
      <c r="C320" s="31"/>
      <c r="D320" s="14"/>
      <c r="E320" s="14"/>
      <c r="F320" s="14"/>
      <c r="G320" s="14"/>
      <c r="H320" s="14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1:17" s="1" customFormat="1">
      <c r="A321" s="19"/>
      <c r="B321" s="19"/>
      <c r="C321" s="31"/>
      <c r="D321" s="14"/>
      <c r="E321" s="14"/>
      <c r="F321" s="14"/>
      <c r="G321" s="14"/>
      <c r="H321" s="14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1:17" s="1" customFormat="1">
      <c r="A322" s="19"/>
      <c r="B322" s="19"/>
      <c r="C322" s="31"/>
      <c r="D322" s="14"/>
      <c r="E322" s="14"/>
      <c r="F322" s="14"/>
      <c r="G322" s="14"/>
      <c r="H322" s="14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1:17" s="1" customFormat="1">
      <c r="A323" s="19"/>
      <c r="B323" s="19"/>
      <c r="C323" s="31"/>
      <c r="D323" s="14"/>
      <c r="E323" s="14"/>
      <c r="F323" s="14"/>
      <c r="G323" s="14"/>
      <c r="H323" s="14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s="1" customFormat="1">
      <c r="A324" s="19"/>
      <c r="B324" s="19"/>
      <c r="C324" s="31"/>
      <c r="D324" s="14"/>
      <c r="E324" s="14"/>
      <c r="F324" s="14"/>
      <c r="G324" s="14"/>
      <c r="H324" s="14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s="1" customFormat="1">
      <c r="A325" s="19"/>
      <c r="B325" s="19"/>
      <c r="C325" s="31"/>
      <c r="D325" s="14"/>
      <c r="E325" s="14"/>
      <c r="F325" s="14"/>
      <c r="G325" s="14"/>
      <c r="H325" s="14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s="1" customFormat="1">
      <c r="A326" s="19"/>
      <c r="B326" s="19"/>
      <c r="C326" s="31"/>
      <c r="D326" s="14"/>
      <c r="E326" s="14"/>
      <c r="F326" s="14"/>
      <c r="G326" s="14"/>
      <c r="H326" s="14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1:17" s="1" customFormat="1">
      <c r="A327" s="19"/>
      <c r="B327" s="19"/>
      <c r="C327" s="31"/>
      <c r="D327" s="14"/>
      <c r="E327" s="14"/>
      <c r="F327" s="14"/>
      <c r="G327" s="14"/>
      <c r="H327" s="14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1:17" s="1" customFormat="1">
      <c r="A328" s="19"/>
      <c r="B328" s="19"/>
      <c r="C328" s="31"/>
      <c r="D328" s="14"/>
      <c r="E328" s="14"/>
      <c r="F328" s="14"/>
      <c r="G328" s="14"/>
      <c r="H328" s="14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1:17" s="1" customFormat="1">
      <c r="A329" s="19"/>
      <c r="B329" s="19"/>
      <c r="C329" s="31"/>
      <c r="D329" s="14"/>
      <c r="E329" s="14"/>
      <c r="F329" s="14"/>
      <c r="G329" s="14"/>
      <c r="H329" s="14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1:17" s="1" customFormat="1">
      <c r="A330" s="19"/>
      <c r="B330" s="19"/>
      <c r="C330" s="31"/>
      <c r="D330" s="14"/>
      <c r="E330" s="14"/>
      <c r="F330" s="14"/>
      <c r="G330" s="14"/>
      <c r="H330" s="14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s="1" customFormat="1">
      <c r="A331" s="19"/>
      <c r="B331" s="19"/>
      <c r="C331" s="31"/>
      <c r="D331" s="14"/>
      <c r="E331" s="14"/>
      <c r="F331" s="14"/>
      <c r="G331" s="14"/>
      <c r="H331" s="14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1:17" s="1" customFormat="1">
      <c r="A332" s="19"/>
      <c r="B332" s="19"/>
      <c r="C332" s="31"/>
      <c r="D332" s="14"/>
      <c r="E332" s="14"/>
      <c r="F332" s="14"/>
      <c r="G332" s="14"/>
      <c r="H332" s="14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1:17" s="1" customFormat="1">
      <c r="A333" s="19"/>
      <c r="B333" s="19"/>
      <c r="C333" s="31"/>
      <c r="D333" s="14"/>
      <c r="E333" s="14"/>
      <c r="F333" s="14"/>
      <c r="G333" s="14"/>
      <c r="H333" s="14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1:17" s="1" customFormat="1">
      <c r="A334" s="19"/>
      <c r="B334" s="19"/>
      <c r="C334" s="31"/>
      <c r="D334" s="14"/>
      <c r="E334" s="14"/>
      <c r="F334" s="14"/>
      <c r="G334" s="14"/>
      <c r="H334" s="14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1:17" s="1" customFormat="1">
      <c r="A335" s="19"/>
      <c r="B335" s="19"/>
      <c r="C335" s="31"/>
      <c r="D335" s="14"/>
      <c r="E335" s="14"/>
      <c r="F335" s="14"/>
      <c r="G335" s="14"/>
      <c r="H335" s="14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1:17" s="1" customFormat="1">
      <c r="A336" s="19"/>
      <c r="B336" s="19"/>
      <c r="C336" s="31"/>
      <c r="D336" s="14"/>
      <c r="E336" s="14"/>
      <c r="F336" s="14"/>
      <c r="G336" s="14"/>
      <c r="H336" s="14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1:17" s="1" customFormat="1">
      <c r="A337" s="19"/>
      <c r="B337" s="19"/>
      <c r="C337" s="31"/>
      <c r="D337" s="14"/>
      <c r="E337" s="14"/>
      <c r="F337" s="14"/>
      <c r="G337" s="14"/>
      <c r="H337" s="14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1:17" s="1" customFormat="1">
      <c r="A338" s="19"/>
      <c r="B338" s="19"/>
      <c r="C338" s="31"/>
      <c r="D338" s="14"/>
      <c r="E338" s="14"/>
      <c r="F338" s="14"/>
      <c r="G338" s="14"/>
      <c r="H338" s="14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1:17" s="1" customFormat="1">
      <c r="A339" s="19"/>
      <c r="B339" s="19"/>
      <c r="C339" s="31"/>
      <c r="D339" s="14"/>
      <c r="E339" s="14"/>
      <c r="F339" s="14"/>
      <c r="G339" s="14"/>
      <c r="H339" s="14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1:17" s="1" customFormat="1">
      <c r="A340" s="19"/>
      <c r="B340" s="19"/>
      <c r="C340" s="31"/>
      <c r="D340" s="14"/>
      <c r="E340" s="14"/>
      <c r="F340" s="14"/>
      <c r="G340" s="14"/>
      <c r="H340" s="14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1:17" s="1" customFormat="1">
      <c r="A341" s="19"/>
      <c r="B341" s="19"/>
      <c r="C341" s="31"/>
      <c r="D341" s="14"/>
      <c r="E341" s="14"/>
      <c r="F341" s="14"/>
      <c r="G341" s="14"/>
      <c r="H341" s="14"/>
      <c r="I341" s="23"/>
      <c r="J341" s="23"/>
      <c r="K341" s="23"/>
      <c r="L341" s="23"/>
      <c r="M341" s="23"/>
      <c r="N341" s="23"/>
      <c r="O341" s="23"/>
      <c r="P341" s="23"/>
      <c r="Q341" s="23"/>
    </row>
    <row r="342" spans="1:17" s="1" customFormat="1">
      <c r="A342" s="19"/>
      <c r="B342" s="19"/>
      <c r="C342" s="31"/>
      <c r="D342" s="14"/>
      <c r="E342" s="14"/>
      <c r="F342" s="14"/>
      <c r="G342" s="14"/>
      <c r="H342" s="14"/>
      <c r="I342" s="23"/>
      <c r="J342" s="23"/>
      <c r="K342" s="23"/>
      <c r="L342" s="23"/>
      <c r="M342" s="23"/>
      <c r="N342" s="23"/>
      <c r="O342" s="23"/>
      <c r="P342" s="23"/>
      <c r="Q342" s="23"/>
    </row>
    <row r="343" spans="1:17" s="1" customFormat="1">
      <c r="A343" s="19"/>
      <c r="B343" s="19"/>
      <c r="C343" s="31"/>
      <c r="D343" s="14"/>
      <c r="E343" s="14"/>
      <c r="F343" s="14"/>
      <c r="G343" s="14"/>
      <c r="H343" s="14"/>
      <c r="I343" s="23"/>
      <c r="J343" s="23"/>
      <c r="K343" s="23"/>
      <c r="L343" s="23"/>
      <c r="M343" s="23"/>
      <c r="N343" s="23"/>
      <c r="O343" s="23"/>
      <c r="P343" s="23"/>
      <c r="Q343" s="23"/>
    </row>
    <row r="344" spans="1:17" s="1" customFormat="1">
      <c r="A344" s="19"/>
      <c r="B344" s="19"/>
      <c r="C344" s="31"/>
      <c r="D344" s="14"/>
      <c r="E344" s="14"/>
      <c r="F344" s="14"/>
      <c r="G344" s="14"/>
      <c r="H344" s="14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1:17" s="1" customFormat="1">
      <c r="A345" s="19"/>
      <c r="B345" s="19"/>
      <c r="C345" s="31"/>
      <c r="D345" s="14"/>
      <c r="E345" s="14"/>
      <c r="F345" s="14"/>
      <c r="G345" s="14"/>
      <c r="H345" s="14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1:17" s="1" customFormat="1">
      <c r="A346" s="19"/>
      <c r="B346" s="19"/>
      <c r="C346" s="31"/>
      <c r="D346" s="14"/>
      <c r="E346" s="14"/>
      <c r="F346" s="14"/>
      <c r="G346" s="14"/>
      <c r="H346" s="14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1:17" s="1" customFormat="1">
      <c r="A347" s="19"/>
      <c r="B347" s="19"/>
      <c r="C347" s="31"/>
      <c r="D347" s="14"/>
      <c r="E347" s="14"/>
      <c r="F347" s="14"/>
      <c r="G347" s="14"/>
      <c r="H347" s="14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1:17" s="1" customFormat="1">
      <c r="A348" s="19"/>
      <c r="B348" s="19"/>
      <c r="C348" s="31"/>
      <c r="D348" s="14"/>
      <c r="E348" s="14"/>
      <c r="F348" s="14"/>
      <c r="G348" s="14"/>
      <c r="H348" s="14"/>
      <c r="I348" s="23"/>
      <c r="J348" s="23"/>
      <c r="K348" s="23"/>
      <c r="L348" s="23"/>
      <c r="M348" s="23"/>
      <c r="N348" s="23"/>
      <c r="O348" s="23"/>
      <c r="P348" s="23"/>
      <c r="Q348" s="23"/>
    </row>
    <row r="349" spans="1:17" s="1" customFormat="1">
      <c r="A349" s="19"/>
      <c r="B349" s="19"/>
      <c r="C349" s="31"/>
      <c r="D349" s="14"/>
      <c r="E349" s="14"/>
      <c r="F349" s="14"/>
      <c r="G349" s="14"/>
      <c r="H349" s="14"/>
      <c r="I349" s="23"/>
      <c r="J349" s="23"/>
      <c r="K349" s="23"/>
      <c r="L349" s="23"/>
      <c r="M349" s="23"/>
      <c r="N349" s="23"/>
      <c r="O349" s="23"/>
      <c r="P349" s="23"/>
      <c r="Q349" s="23"/>
    </row>
    <row r="350" spans="1:17" s="1" customFormat="1">
      <c r="A350" s="19"/>
      <c r="B350" s="19"/>
      <c r="C350" s="31"/>
      <c r="D350" s="14"/>
      <c r="E350" s="14"/>
      <c r="F350" s="14"/>
      <c r="G350" s="14"/>
      <c r="H350" s="14"/>
      <c r="I350" s="23"/>
      <c r="J350" s="23"/>
      <c r="K350" s="23"/>
      <c r="L350" s="23"/>
      <c r="M350" s="23"/>
      <c r="N350" s="23"/>
      <c r="O350" s="23"/>
      <c r="P350" s="23"/>
      <c r="Q350" s="23"/>
    </row>
    <row r="351" spans="1:17" s="1" customFormat="1">
      <c r="A351" s="19"/>
      <c r="B351" s="19"/>
      <c r="C351" s="31"/>
      <c r="D351" s="14"/>
      <c r="E351" s="14"/>
      <c r="F351" s="14"/>
      <c r="G351" s="14"/>
      <c r="H351" s="14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1:17" s="1" customFormat="1">
      <c r="A352" s="19"/>
      <c r="B352" s="19"/>
      <c r="C352" s="31"/>
      <c r="D352" s="14"/>
      <c r="E352" s="14"/>
      <c r="F352" s="14"/>
      <c r="G352" s="14"/>
      <c r="H352" s="14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1:17" s="1" customFormat="1">
      <c r="A353" s="19"/>
      <c r="B353" s="19"/>
      <c r="C353" s="31"/>
      <c r="D353" s="14"/>
      <c r="E353" s="14"/>
      <c r="F353" s="14"/>
      <c r="G353" s="14"/>
      <c r="H353" s="14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1:17" s="1" customFormat="1">
      <c r="A354" s="19"/>
      <c r="B354" s="19"/>
      <c r="C354" s="31"/>
      <c r="D354" s="14"/>
      <c r="E354" s="14"/>
      <c r="F354" s="14"/>
      <c r="G354" s="14"/>
      <c r="H354" s="14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1:17" s="1" customFormat="1">
      <c r="A355" s="19"/>
      <c r="B355" s="19"/>
      <c r="C355" s="31"/>
      <c r="D355" s="14"/>
      <c r="E355" s="14"/>
      <c r="F355" s="14"/>
      <c r="G355" s="14"/>
      <c r="H355" s="14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1:17" s="1" customFormat="1">
      <c r="A356" s="19"/>
      <c r="B356" s="19"/>
      <c r="C356" s="31"/>
      <c r="D356" s="14"/>
      <c r="E356" s="14"/>
      <c r="F356" s="14"/>
      <c r="G356" s="14"/>
      <c r="H356" s="14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1:17" s="1" customFormat="1">
      <c r="A357" s="19"/>
      <c r="B357" s="19"/>
      <c r="C357" s="31"/>
      <c r="D357" s="14"/>
      <c r="E357" s="14"/>
      <c r="F357" s="14"/>
      <c r="G357" s="14"/>
      <c r="H357" s="14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1:17" s="1" customFormat="1">
      <c r="A358" s="19"/>
      <c r="B358" s="19"/>
      <c r="C358" s="31"/>
      <c r="D358" s="14"/>
      <c r="E358" s="14"/>
      <c r="F358" s="14"/>
      <c r="G358" s="14"/>
      <c r="H358" s="14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1:17" s="1" customFormat="1">
      <c r="A359" s="19"/>
      <c r="B359" s="19"/>
      <c r="C359" s="31"/>
      <c r="D359" s="14"/>
      <c r="E359" s="14"/>
      <c r="F359" s="14"/>
      <c r="G359" s="14"/>
      <c r="H359" s="14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1:17" s="1" customFormat="1">
      <c r="A360" s="19"/>
      <c r="B360" s="19"/>
      <c r="C360" s="31"/>
      <c r="D360" s="14"/>
      <c r="E360" s="14"/>
      <c r="F360" s="14"/>
      <c r="G360" s="14"/>
      <c r="H360" s="14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1:17" s="1" customFormat="1">
      <c r="A361" s="19"/>
      <c r="B361" s="19"/>
      <c r="C361" s="31"/>
      <c r="D361" s="14"/>
      <c r="E361" s="14"/>
      <c r="F361" s="14"/>
      <c r="G361" s="14"/>
      <c r="H361" s="14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1:17" s="1" customFormat="1">
      <c r="A362" s="19"/>
      <c r="B362" s="19"/>
      <c r="C362" s="31"/>
      <c r="D362" s="14"/>
      <c r="E362" s="14"/>
      <c r="F362" s="14"/>
      <c r="G362" s="14"/>
      <c r="H362" s="14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1:17" s="1" customFormat="1">
      <c r="A363" s="19"/>
      <c r="B363" s="19"/>
      <c r="C363" s="31"/>
      <c r="D363" s="14"/>
      <c r="E363" s="14"/>
      <c r="F363" s="14"/>
      <c r="G363" s="14"/>
      <c r="H363" s="14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1:17" s="1" customFormat="1">
      <c r="A364" s="19"/>
      <c r="B364" s="19"/>
      <c r="C364" s="31"/>
      <c r="D364" s="14"/>
      <c r="E364" s="14"/>
      <c r="F364" s="14"/>
      <c r="G364" s="14"/>
      <c r="H364" s="14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1:17" s="1" customFormat="1">
      <c r="A365" s="19"/>
      <c r="B365" s="19"/>
      <c r="C365" s="31"/>
      <c r="D365" s="14"/>
      <c r="E365" s="14"/>
      <c r="F365" s="14"/>
      <c r="G365" s="14"/>
      <c r="H365" s="14"/>
      <c r="I365" s="23"/>
      <c r="J365" s="23"/>
      <c r="K365" s="23"/>
      <c r="L365" s="23"/>
      <c r="M365" s="23"/>
      <c r="N365" s="23"/>
      <c r="O365" s="23"/>
      <c r="P365" s="23"/>
      <c r="Q365" s="23"/>
    </row>
  </sheetData>
  <mergeCells count="4">
    <mergeCell ref="A4:C4"/>
    <mergeCell ref="A3:C3"/>
    <mergeCell ref="A1:H1"/>
    <mergeCell ref="A2:H2"/>
  </mergeCells>
  <phoneticPr fontId="0" type="noConversion"/>
  <printOptions horizontalCentered="1"/>
  <pageMargins left="0.19685039370078741" right="0.19685039370078741" top="0.62992125984251968" bottom="0.51181102362204722" header="0.51181102362204722" footer="0.51181102362204722"/>
  <pageSetup paperSize="9" scale="86" firstPageNumber="753" fitToHeight="0" orientation="portrait" useFirstPageNumber="1" horizontalDpi="4294967295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1"/>
  <sheetViews>
    <sheetView view="pageBreakPreview" zoomScale="60" zoomScaleNormal="100" workbookViewId="0">
      <selection activeCell="J10" sqref="J10"/>
    </sheetView>
  </sheetViews>
  <sheetFormatPr defaultColWidth="11.42578125" defaultRowHeight="12.75"/>
  <cols>
    <col min="1" max="1" width="5" style="60" bestFit="1" customWidth="1"/>
    <col min="2" max="2" width="4.85546875" style="60" bestFit="1" customWidth="1"/>
    <col min="3" max="3" width="43" style="52" customWidth="1"/>
    <col min="4" max="6" width="12.42578125" style="52" bestFit="1" customWidth="1"/>
    <col min="7" max="7" width="8.42578125" style="52" bestFit="1" customWidth="1"/>
    <col min="8" max="8" width="8.42578125" style="15" bestFit="1" customWidth="1"/>
    <col min="9" max="9" width="11.42578125" style="52" customWidth="1"/>
    <col min="10" max="10" width="14.140625" style="52" customWidth="1"/>
    <col min="11" max="11" width="13.140625" style="52" customWidth="1"/>
    <col min="12" max="12" width="14.42578125" style="52" customWidth="1"/>
    <col min="13" max="14" width="13" style="52" customWidth="1"/>
    <col min="15" max="15" width="13.42578125" style="52" bestFit="1" customWidth="1"/>
    <col min="16" max="16" width="12.28515625" style="52" bestFit="1" customWidth="1"/>
    <col min="17" max="17" width="11.42578125" style="52"/>
    <col min="18" max="18" width="14.140625" style="52" bestFit="1" customWidth="1"/>
    <col min="19" max="19" width="13.42578125" style="52" bestFit="1" customWidth="1"/>
    <col min="20" max="16384" width="11.42578125" style="52"/>
  </cols>
  <sheetData>
    <row r="1" spans="1:16" s="14" customFormat="1" ht="29.25" customHeight="1">
      <c r="A1" s="224" t="s">
        <v>74</v>
      </c>
      <c r="B1" s="224"/>
      <c r="C1" s="224"/>
      <c r="D1" s="224"/>
      <c r="E1" s="225"/>
      <c r="F1" s="225"/>
      <c r="G1" s="225"/>
      <c r="H1" s="225"/>
      <c r="I1" s="52"/>
      <c r="J1" s="52"/>
      <c r="K1" s="52"/>
      <c r="L1" s="52"/>
      <c r="N1" s="52"/>
      <c r="O1" s="52"/>
      <c r="P1" s="52"/>
    </row>
    <row r="2" spans="1:16" s="14" customFormat="1" ht="27.6" customHeight="1">
      <c r="A2" s="221" t="s">
        <v>3</v>
      </c>
      <c r="B2" s="221"/>
      <c r="C2" s="222"/>
      <c r="D2" s="201" t="s">
        <v>4</v>
      </c>
      <c r="E2" s="158" t="s">
        <v>5</v>
      </c>
      <c r="F2" s="108" t="s">
        <v>6</v>
      </c>
      <c r="G2" s="159" t="s">
        <v>7</v>
      </c>
      <c r="H2" s="159" t="s">
        <v>7</v>
      </c>
      <c r="I2" s="52"/>
      <c r="J2" s="52"/>
      <c r="K2" s="52"/>
      <c r="L2" s="52"/>
      <c r="M2" s="53"/>
      <c r="N2" s="52"/>
      <c r="O2" s="52"/>
      <c r="P2" s="52"/>
    </row>
    <row r="3" spans="1:16" s="14" customFormat="1" ht="9.75" customHeight="1">
      <c r="A3" s="223">
        <v>1</v>
      </c>
      <c r="B3" s="223"/>
      <c r="C3" s="223"/>
      <c r="D3" s="160">
        <v>2</v>
      </c>
      <c r="E3" s="160">
        <v>3</v>
      </c>
      <c r="F3" s="160">
        <v>4</v>
      </c>
      <c r="G3" s="161" t="s">
        <v>8</v>
      </c>
      <c r="H3" s="161" t="s">
        <v>9</v>
      </c>
      <c r="I3" s="52"/>
      <c r="J3" s="52"/>
      <c r="K3" s="52"/>
      <c r="L3" s="52"/>
      <c r="M3" s="53"/>
      <c r="N3" s="52"/>
      <c r="O3" s="52"/>
      <c r="P3" s="52"/>
    </row>
    <row r="4" spans="1:16" s="14" customFormat="1">
      <c r="A4" s="115">
        <v>3</v>
      </c>
      <c r="B4" s="115"/>
      <c r="C4" s="115" t="s">
        <v>75</v>
      </c>
      <c r="D4" s="116">
        <f>D5+D13+D48+D63+D59</f>
        <v>901424456.98000002</v>
      </c>
      <c r="E4" s="116">
        <f>E5+E13+E48+E63+E59</f>
        <v>1090201498</v>
      </c>
      <c r="F4" s="116">
        <f>F5+F13+F48+F63+F59</f>
        <v>1098521740.9400001</v>
      </c>
      <c r="G4" s="117">
        <f t="shared" ref="G4:G25" si="0">IFERROR(F4/D4*100,"-")</f>
        <v>121.86509168170629</v>
      </c>
      <c r="H4" s="118">
        <f t="shared" ref="H4:H34" si="1">IFERROR(F4/E4*100,"-")</f>
        <v>100.76318395776045</v>
      </c>
      <c r="I4" s="52"/>
      <c r="J4" s="52"/>
      <c r="K4" s="52"/>
      <c r="L4" s="52"/>
      <c r="M4" s="16"/>
      <c r="N4" s="52"/>
      <c r="O4" s="52"/>
      <c r="P4" s="52"/>
    </row>
    <row r="5" spans="1:16" s="14" customFormat="1" ht="13.5" customHeight="1">
      <c r="A5" s="115">
        <v>31</v>
      </c>
      <c r="B5" s="115"/>
      <c r="C5" s="115" t="s">
        <v>76</v>
      </c>
      <c r="D5" s="116">
        <f>D6+D8+D10</f>
        <v>108732502.03000002</v>
      </c>
      <c r="E5" s="116">
        <f>E6+E8+E10</f>
        <v>115124300</v>
      </c>
      <c r="F5" s="116">
        <f>F6+F8+F10</f>
        <v>112068506</v>
      </c>
      <c r="G5" s="117">
        <f t="shared" si="0"/>
        <v>103.06808351478894</v>
      </c>
      <c r="H5" s="118">
        <f t="shared" si="1"/>
        <v>97.345656824840631</v>
      </c>
      <c r="I5" s="52"/>
      <c r="J5" s="52"/>
      <c r="K5" s="52"/>
      <c r="L5" s="52"/>
      <c r="M5" s="16"/>
      <c r="N5" s="52"/>
      <c r="O5" s="52"/>
      <c r="P5" s="52"/>
    </row>
    <row r="6" spans="1:16" s="14" customFormat="1">
      <c r="A6" s="115">
        <v>311</v>
      </c>
      <c r="B6" s="115"/>
      <c r="C6" s="115" t="s">
        <v>77</v>
      </c>
      <c r="D6" s="116">
        <f>SUM(D7:D7)</f>
        <v>89281100.760000005</v>
      </c>
      <c r="E6" s="116">
        <f>SUM(E7:E7)</f>
        <v>94176600</v>
      </c>
      <c r="F6" s="116">
        <f>SUM(F7:F7)</f>
        <v>91718866</v>
      </c>
      <c r="G6" s="117">
        <f t="shared" si="0"/>
        <v>102.73043815460234</v>
      </c>
      <c r="H6" s="118">
        <f t="shared" si="1"/>
        <v>97.390292280672696</v>
      </c>
      <c r="I6" s="52"/>
      <c r="J6" s="52"/>
      <c r="K6" s="52"/>
      <c r="L6" s="52"/>
      <c r="M6" s="16"/>
      <c r="N6" s="52"/>
      <c r="O6" s="52"/>
      <c r="P6" s="52"/>
    </row>
    <row r="7" spans="1:16" s="14" customFormat="1">
      <c r="B7" s="129">
        <v>3111</v>
      </c>
      <c r="C7" s="129" t="s">
        <v>78</v>
      </c>
      <c r="D7" s="111">
        <v>89281100.760000005</v>
      </c>
      <c r="E7" s="112">
        <v>94176600</v>
      </c>
      <c r="F7" s="111">
        <v>91718866</v>
      </c>
      <c r="G7" s="113">
        <f t="shared" si="0"/>
        <v>102.73043815460234</v>
      </c>
      <c r="H7" s="114">
        <f t="shared" si="1"/>
        <v>97.390292280672696</v>
      </c>
      <c r="I7" s="15"/>
      <c r="J7" s="15"/>
      <c r="K7" s="15"/>
      <c r="L7" s="15"/>
      <c r="M7" s="16"/>
      <c r="N7" s="15"/>
      <c r="O7" s="15"/>
      <c r="P7" s="15"/>
    </row>
    <row r="8" spans="1:16" s="14" customFormat="1">
      <c r="A8" s="115">
        <v>312</v>
      </c>
      <c r="B8" s="115"/>
      <c r="C8" s="115" t="s">
        <v>79</v>
      </c>
      <c r="D8" s="116">
        <f>D9</f>
        <v>4364476.62</v>
      </c>
      <c r="E8" s="116">
        <f>E9</f>
        <v>5594000</v>
      </c>
      <c r="F8" s="116">
        <f>F9</f>
        <v>5500836</v>
      </c>
      <c r="G8" s="117">
        <f t="shared" si="0"/>
        <v>126.03655555840736</v>
      </c>
      <c r="H8" s="118">
        <f t="shared" si="1"/>
        <v>98.33457275652485</v>
      </c>
      <c r="I8" s="52"/>
      <c r="J8" s="52"/>
      <c r="K8" s="52"/>
      <c r="L8" s="52"/>
      <c r="M8" s="16"/>
      <c r="N8" s="52"/>
      <c r="O8" s="52"/>
      <c r="P8" s="52"/>
    </row>
    <row r="9" spans="1:16" s="14" customFormat="1">
      <c r="B9" s="129">
        <v>3121</v>
      </c>
      <c r="C9" s="129" t="s">
        <v>79</v>
      </c>
      <c r="D9" s="111">
        <v>4364476.62</v>
      </c>
      <c r="E9" s="112">
        <v>5594000</v>
      </c>
      <c r="F9" s="111">
        <v>5500836</v>
      </c>
      <c r="G9" s="113">
        <f t="shared" si="0"/>
        <v>126.03655555840736</v>
      </c>
      <c r="H9" s="114">
        <f t="shared" si="1"/>
        <v>98.33457275652485</v>
      </c>
      <c r="I9" s="15"/>
      <c r="J9" s="15"/>
      <c r="K9" s="15"/>
      <c r="L9" s="15"/>
      <c r="M9" s="16"/>
      <c r="N9" s="15"/>
      <c r="O9" s="15"/>
      <c r="P9" s="15"/>
    </row>
    <row r="10" spans="1:16" s="14" customFormat="1">
      <c r="A10" s="115">
        <v>313</v>
      </c>
      <c r="B10" s="115"/>
      <c r="C10" s="115" t="s">
        <v>80</v>
      </c>
      <c r="D10" s="116">
        <f>D11+D12</f>
        <v>15086924.65</v>
      </c>
      <c r="E10" s="116">
        <f>E11+E12</f>
        <v>15353700</v>
      </c>
      <c r="F10" s="116">
        <f>F11+F12</f>
        <v>14848804</v>
      </c>
      <c r="G10" s="117">
        <f t="shared" si="0"/>
        <v>98.421675354493132</v>
      </c>
      <c r="H10" s="118">
        <f t="shared" si="1"/>
        <v>96.711567895686386</v>
      </c>
      <c r="I10" s="52"/>
      <c r="J10" s="52"/>
      <c r="K10" s="52"/>
      <c r="L10" s="52"/>
      <c r="M10" s="16"/>
      <c r="N10" s="52"/>
      <c r="O10" s="52"/>
      <c r="P10" s="52"/>
    </row>
    <row r="11" spans="1:16" s="7" customFormat="1">
      <c r="A11" s="115"/>
      <c r="B11" s="129">
        <v>3132</v>
      </c>
      <c r="C11" s="129" t="s">
        <v>81</v>
      </c>
      <c r="D11" s="111">
        <v>13595769.43</v>
      </c>
      <c r="E11" s="112">
        <v>15353700</v>
      </c>
      <c r="F11" s="111">
        <v>14848804</v>
      </c>
      <c r="G11" s="113">
        <f t="shared" si="0"/>
        <v>109.21635642948675</v>
      </c>
      <c r="H11" s="114">
        <f t="shared" si="1"/>
        <v>96.711567895686386</v>
      </c>
      <c r="I11" s="15"/>
      <c r="J11" s="15"/>
      <c r="K11" s="15"/>
      <c r="L11" s="15"/>
      <c r="M11" s="54"/>
      <c r="N11" s="15"/>
      <c r="O11" s="15"/>
      <c r="P11" s="15"/>
    </row>
    <row r="12" spans="1:16" s="7" customFormat="1" ht="25.5">
      <c r="A12" s="115"/>
      <c r="B12" s="129">
        <v>3133</v>
      </c>
      <c r="C12" s="129" t="s">
        <v>82</v>
      </c>
      <c r="D12" s="111">
        <v>1491155.22</v>
      </c>
      <c r="E12" s="112">
        <v>0</v>
      </c>
      <c r="F12" s="111">
        <v>0</v>
      </c>
      <c r="G12" s="113">
        <f t="shared" si="0"/>
        <v>0</v>
      </c>
      <c r="H12" s="114" t="str">
        <f t="shared" si="1"/>
        <v>-</v>
      </c>
      <c r="I12" s="15"/>
      <c r="J12" s="15"/>
      <c r="K12" s="15"/>
      <c r="L12" s="15"/>
      <c r="M12" s="54"/>
      <c r="N12" s="15"/>
      <c r="O12" s="15"/>
      <c r="P12" s="15"/>
    </row>
    <row r="13" spans="1:16" s="7" customFormat="1" ht="13.5" customHeight="1">
      <c r="A13" s="115">
        <v>32</v>
      </c>
      <c r="B13" s="115"/>
      <c r="C13" s="115" t="s">
        <v>83</v>
      </c>
      <c r="D13" s="120">
        <f>D14+D18+D23+D41</f>
        <v>495037740.13999999</v>
      </c>
      <c r="E13" s="120">
        <f>E14+E18+E23+E41</f>
        <v>576065000</v>
      </c>
      <c r="F13" s="120">
        <f>F14+F18+F23+F41</f>
        <v>558376509.36000001</v>
      </c>
      <c r="G13" s="121">
        <f t="shared" si="0"/>
        <v>112.79473544826853</v>
      </c>
      <c r="H13" s="118">
        <f t="shared" si="1"/>
        <v>96.929427991632892</v>
      </c>
      <c r="I13" s="88"/>
      <c r="J13" s="52"/>
      <c r="K13" s="88"/>
      <c r="L13" s="52"/>
      <c r="M13" s="54"/>
      <c r="N13" s="52"/>
      <c r="O13" s="52"/>
      <c r="P13" s="52"/>
    </row>
    <row r="14" spans="1:16" s="7" customFormat="1">
      <c r="A14" s="115">
        <v>321</v>
      </c>
      <c r="B14" s="115"/>
      <c r="C14" s="115" t="s">
        <v>84</v>
      </c>
      <c r="D14" s="120">
        <f>D15+D16+D17</f>
        <v>3895773.94</v>
      </c>
      <c r="E14" s="120">
        <f>E15+E16+E17</f>
        <v>4672000</v>
      </c>
      <c r="F14" s="120">
        <f>F15+F16+F17</f>
        <v>3766372.38</v>
      </c>
      <c r="G14" s="121">
        <f t="shared" si="0"/>
        <v>96.678411992252293</v>
      </c>
      <c r="H14" s="118">
        <f t="shared" si="1"/>
        <v>80.615847174657532</v>
      </c>
      <c r="I14" s="52"/>
      <c r="J14" s="52"/>
      <c r="K14" s="52"/>
      <c r="L14" s="52"/>
      <c r="M14" s="54"/>
      <c r="N14" s="52"/>
      <c r="O14" s="52"/>
      <c r="P14" s="52"/>
    </row>
    <row r="15" spans="1:16" s="7" customFormat="1">
      <c r="A15" s="115"/>
      <c r="B15" s="129">
        <v>3211</v>
      </c>
      <c r="C15" s="129" t="s">
        <v>85</v>
      </c>
      <c r="D15" s="111">
        <v>1087932</v>
      </c>
      <c r="E15" s="112">
        <v>1120000</v>
      </c>
      <c r="F15" s="111">
        <v>998349.77</v>
      </c>
      <c r="G15" s="113">
        <f t="shared" si="0"/>
        <v>91.765824518444177</v>
      </c>
      <c r="H15" s="114">
        <f t="shared" si="1"/>
        <v>89.138372321428577</v>
      </c>
      <c r="I15" s="15"/>
      <c r="J15" s="15"/>
      <c r="K15" s="15"/>
      <c r="L15" s="15"/>
      <c r="M15" s="54"/>
      <c r="N15" s="15"/>
      <c r="O15" s="15"/>
      <c r="P15" s="15"/>
    </row>
    <row r="16" spans="1:16" s="7" customFormat="1">
      <c r="A16" s="115"/>
      <c r="B16" s="129">
        <v>3212</v>
      </c>
      <c r="C16" s="129" t="s">
        <v>86</v>
      </c>
      <c r="D16" s="111">
        <v>2369544.94</v>
      </c>
      <c r="E16" s="112">
        <v>2780000</v>
      </c>
      <c r="F16" s="111">
        <v>2372719.15</v>
      </c>
      <c r="G16" s="113">
        <f t="shared" si="0"/>
        <v>100.13395863258032</v>
      </c>
      <c r="H16" s="114">
        <f t="shared" si="1"/>
        <v>85.349609712230219</v>
      </c>
      <c r="I16" s="15"/>
      <c r="J16" s="15"/>
      <c r="K16" s="15"/>
      <c r="L16" s="15"/>
      <c r="M16" s="54"/>
      <c r="N16" s="15"/>
      <c r="O16" s="15"/>
      <c r="P16" s="15"/>
    </row>
    <row r="17" spans="1:18" s="7" customFormat="1">
      <c r="A17" s="115"/>
      <c r="B17" s="129" t="s">
        <v>87</v>
      </c>
      <c r="C17" s="129" t="s">
        <v>88</v>
      </c>
      <c r="D17" s="111">
        <v>438297</v>
      </c>
      <c r="E17" s="112">
        <v>772000</v>
      </c>
      <c r="F17" s="111">
        <v>395303.46</v>
      </c>
      <c r="G17" s="113">
        <f t="shared" si="0"/>
        <v>90.190774748629352</v>
      </c>
      <c r="H17" s="114">
        <f t="shared" si="1"/>
        <v>51.20511139896373</v>
      </c>
      <c r="I17" s="15"/>
      <c r="J17" s="15"/>
      <c r="K17" s="15"/>
      <c r="L17" s="15"/>
      <c r="N17" s="15"/>
      <c r="O17" s="15"/>
      <c r="P17" s="15"/>
    </row>
    <row r="18" spans="1:18" s="7" customFormat="1">
      <c r="A18" s="115">
        <v>322</v>
      </c>
      <c r="B18" s="129"/>
      <c r="C18" s="115" t="s">
        <v>89</v>
      </c>
      <c r="D18" s="120">
        <f>SUM(D19:D22)</f>
        <v>15823769.66</v>
      </c>
      <c r="E18" s="120">
        <f>SUM(E19:E22)</f>
        <v>20086000</v>
      </c>
      <c r="F18" s="120">
        <f>SUM(F19:F22)</f>
        <v>17890020.729999997</v>
      </c>
      <c r="G18" s="121">
        <f t="shared" si="0"/>
        <v>113.05789400627559</v>
      </c>
      <c r="H18" s="118">
        <f t="shared" si="1"/>
        <v>89.067115055262363</v>
      </c>
      <c r="I18" s="52"/>
      <c r="J18" s="52"/>
      <c r="K18" s="52"/>
      <c r="L18" s="52"/>
      <c r="N18" s="52"/>
      <c r="O18" s="52"/>
      <c r="P18" s="52"/>
    </row>
    <row r="19" spans="1:18" s="55" customFormat="1">
      <c r="A19" s="115"/>
      <c r="B19" s="129">
        <v>3221</v>
      </c>
      <c r="C19" s="129" t="s">
        <v>90</v>
      </c>
      <c r="D19" s="111">
        <v>843022</v>
      </c>
      <c r="E19" s="112">
        <v>975000</v>
      </c>
      <c r="F19" s="111">
        <v>884717.24</v>
      </c>
      <c r="G19" s="113">
        <f t="shared" si="0"/>
        <v>104.94592549186142</v>
      </c>
      <c r="H19" s="114">
        <f t="shared" si="1"/>
        <v>90.740229743589737</v>
      </c>
      <c r="I19" s="15"/>
      <c r="J19" s="15"/>
      <c r="K19" s="15"/>
      <c r="L19" s="15"/>
      <c r="N19" s="15"/>
      <c r="O19" s="15"/>
      <c r="P19" s="15"/>
    </row>
    <row r="20" spans="1:18" s="55" customFormat="1">
      <c r="A20" s="115"/>
      <c r="B20" s="129">
        <v>3223</v>
      </c>
      <c r="C20" s="129" t="s">
        <v>91</v>
      </c>
      <c r="D20" s="111">
        <v>14555843</v>
      </c>
      <c r="E20" s="112">
        <v>18586000</v>
      </c>
      <c r="F20" s="111">
        <v>16582291.539999999</v>
      </c>
      <c r="G20" s="113">
        <f t="shared" si="0"/>
        <v>113.92189061121366</v>
      </c>
      <c r="H20" s="114">
        <f t="shared" si="1"/>
        <v>89.21925933498332</v>
      </c>
      <c r="I20" s="15"/>
      <c r="J20" s="15"/>
      <c r="K20" s="15"/>
      <c r="L20" s="15"/>
      <c r="N20" s="15"/>
      <c r="O20" s="15"/>
      <c r="P20" s="15"/>
      <c r="R20" s="56"/>
    </row>
    <row r="21" spans="1:18" s="55" customFormat="1">
      <c r="A21" s="115"/>
      <c r="B21" s="129" t="s">
        <v>92</v>
      </c>
      <c r="C21" s="129" t="s">
        <v>93</v>
      </c>
      <c r="D21" s="126">
        <v>211356</v>
      </c>
      <c r="E21" s="127">
        <v>275000</v>
      </c>
      <c r="F21" s="126">
        <v>282360.15000000002</v>
      </c>
      <c r="G21" s="128">
        <f t="shared" si="0"/>
        <v>133.59457502980754</v>
      </c>
      <c r="H21" s="114">
        <f t="shared" si="1"/>
        <v>102.67641818181818</v>
      </c>
      <c r="I21" s="15"/>
      <c r="J21" s="15"/>
      <c r="K21" s="15"/>
      <c r="L21" s="15"/>
      <c r="N21" s="15"/>
      <c r="O21" s="15"/>
      <c r="P21" s="15"/>
    </row>
    <row r="22" spans="1:18" s="55" customFormat="1">
      <c r="A22" s="115"/>
      <c r="B22" s="129">
        <v>3227</v>
      </c>
      <c r="C22" s="129" t="s">
        <v>94</v>
      </c>
      <c r="D22" s="126">
        <v>213548.66</v>
      </c>
      <c r="E22" s="127">
        <v>250000</v>
      </c>
      <c r="F22" s="126">
        <v>140651.79999999999</v>
      </c>
      <c r="G22" s="128">
        <f t="shared" si="0"/>
        <v>65.864051780985179</v>
      </c>
      <c r="H22" s="114">
        <f t="shared" si="1"/>
        <v>56.260719999999999</v>
      </c>
      <c r="I22" s="15"/>
      <c r="J22" s="15"/>
      <c r="K22" s="15"/>
      <c r="L22" s="15"/>
      <c r="N22" s="15"/>
      <c r="O22" s="15"/>
      <c r="P22" s="15"/>
    </row>
    <row r="23" spans="1:18" s="7" customFormat="1">
      <c r="A23" s="115">
        <v>323</v>
      </c>
      <c r="B23" s="129"/>
      <c r="C23" s="115" t="s">
        <v>95</v>
      </c>
      <c r="D23" s="120">
        <f>D24+D25+D31+D32+D33+D34+D35+D39+D40</f>
        <v>471298008.27999997</v>
      </c>
      <c r="E23" s="120">
        <f>E24+E25+E31+E32+E33+E34+E35+E39+E40</f>
        <v>547662000</v>
      </c>
      <c r="F23" s="120">
        <f>F24+F25+F31+F32+F33+F34+F35+F39+F40</f>
        <v>532418781.74000007</v>
      </c>
      <c r="G23" s="121">
        <f t="shared" si="0"/>
        <v>112.96860423473041</v>
      </c>
      <c r="H23" s="118">
        <f t="shared" si="1"/>
        <v>97.216674105561481</v>
      </c>
      <c r="I23" s="52"/>
      <c r="J23" s="52"/>
      <c r="K23" s="52"/>
      <c r="L23" s="52"/>
      <c r="N23" s="52"/>
      <c r="O23" s="52"/>
      <c r="P23" s="52"/>
    </row>
    <row r="24" spans="1:18" s="7" customFormat="1">
      <c r="A24" s="115"/>
      <c r="B24" s="129">
        <v>3231</v>
      </c>
      <c r="C24" s="129" t="s">
        <v>96</v>
      </c>
      <c r="D24" s="111">
        <v>4789911</v>
      </c>
      <c r="E24" s="112">
        <v>6160000</v>
      </c>
      <c r="F24" s="111">
        <v>5430247</v>
      </c>
      <c r="G24" s="113">
        <f t="shared" si="0"/>
        <v>113.36843210656733</v>
      </c>
      <c r="H24" s="114">
        <f t="shared" si="1"/>
        <v>88.153360389610384</v>
      </c>
      <c r="I24" s="15"/>
      <c r="J24" s="15"/>
      <c r="K24" s="15"/>
      <c r="L24" s="15"/>
      <c r="N24" s="15"/>
      <c r="O24" s="15"/>
      <c r="P24" s="15"/>
    </row>
    <row r="25" spans="1:18" s="55" customFormat="1">
      <c r="A25" s="115"/>
      <c r="B25" s="129">
        <v>3232</v>
      </c>
      <c r="C25" s="129" t="s">
        <v>97</v>
      </c>
      <c r="D25" s="111">
        <f>SUM(D26:D30)</f>
        <v>439860316.27999997</v>
      </c>
      <c r="E25" s="112">
        <f>SUM(E26:E30)</f>
        <v>509700000</v>
      </c>
      <c r="F25" s="111">
        <f>SUM(F26:F30)</f>
        <v>502500156.15000004</v>
      </c>
      <c r="G25" s="113">
        <f t="shared" si="0"/>
        <v>114.24084818556936</v>
      </c>
      <c r="H25" s="114">
        <f t="shared" si="1"/>
        <v>98.587434991171278</v>
      </c>
      <c r="I25" s="15"/>
      <c r="J25" s="15"/>
      <c r="K25" s="15"/>
      <c r="L25" s="15"/>
      <c r="N25" s="15"/>
      <c r="O25" s="15"/>
      <c r="P25" s="15"/>
    </row>
    <row r="26" spans="1:18" s="7" customFormat="1" hidden="1">
      <c r="A26" s="115"/>
      <c r="B26" s="129"/>
      <c r="C26" s="129" t="s">
        <v>98</v>
      </c>
      <c r="D26" s="111">
        <v>406158306</v>
      </c>
      <c r="E26" s="127">
        <v>452000000</v>
      </c>
      <c r="F26" s="126">
        <v>440321581.74000001</v>
      </c>
      <c r="G26" s="130" t="str">
        <f>IFERROR(#REF!/D26*100,"-")</f>
        <v>-</v>
      </c>
      <c r="H26" s="114" t="str">
        <f>IFERROR(#REF!/E26*100,"-")</f>
        <v>-</v>
      </c>
      <c r="I26" s="15"/>
      <c r="J26" s="15"/>
      <c r="K26" s="15"/>
      <c r="L26" s="15"/>
      <c r="N26" s="15"/>
      <c r="O26" s="15"/>
      <c r="P26" s="15"/>
    </row>
    <row r="27" spans="1:18" s="7" customFormat="1" hidden="1">
      <c r="A27" s="115"/>
      <c r="B27" s="129"/>
      <c r="C27" s="129" t="s">
        <v>263</v>
      </c>
      <c r="D27" s="111">
        <v>1138094.28</v>
      </c>
      <c r="E27" s="127"/>
      <c r="F27" s="126"/>
      <c r="G27" s="130">
        <f>IFERROR(F26/D27*100,"-")</f>
        <v>38689.376572563036</v>
      </c>
      <c r="H27" s="114" t="str">
        <f>IFERROR(F26/E27*100,"-")</f>
        <v>-</v>
      </c>
      <c r="I27" s="15"/>
      <c r="J27" s="15"/>
      <c r="K27" s="15"/>
      <c r="L27" s="15"/>
      <c r="M27" s="54"/>
      <c r="N27" s="15"/>
      <c r="O27" s="15"/>
      <c r="P27" s="15"/>
    </row>
    <row r="28" spans="1:18" s="7" customFormat="1" hidden="1">
      <c r="A28" s="115"/>
      <c r="B28" s="129"/>
      <c r="C28" s="129" t="s">
        <v>264</v>
      </c>
      <c r="D28" s="111">
        <v>12572604</v>
      </c>
      <c r="E28" s="127">
        <v>21000000</v>
      </c>
      <c r="F28" s="126">
        <v>33398996.440000001</v>
      </c>
      <c r="G28" s="130">
        <f t="shared" ref="G28:G70" si="2">IFERROR(F28/D28*100,"-")</f>
        <v>265.6489971369495</v>
      </c>
      <c r="H28" s="114">
        <f>IFERROR(F28/E28*100,"-")</f>
        <v>159.0428401904762</v>
      </c>
      <c r="I28" s="15"/>
      <c r="J28" s="15"/>
      <c r="K28" s="15"/>
      <c r="L28" s="15"/>
      <c r="N28" s="15"/>
      <c r="O28" s="15"/>
      <c r="P28" s="15"/>
    </row>
    <row r="29" spans="1:18" s="7" customFormat="1" hidden="1">
      <c r="A29" s="115"/>
      <c r="B29" s="129"/>
      <c r="C29" s="129" t="s">
        <v>99</v>
      </c>
      <c r="D29" s="111">
        <v>8331491</v>
      </c>
      <c r="E29" s="127">
        <v>21000000</v>
      </c>
      <c r="F29" s="126">
        <v>15581272.470000001</v>
      </c>
      <c r="G29" s="130">
        <f t="shared" si="2"/>
        <v>187.01661527330461</v>
      </c>
      <c r="H29" s="114">
        <f>IFERROR(F29/E29*100,"-")</f>
        <v>74.196535571428583</v>
      </c>
      <c r="I29" s="15"/>
      <c r="J29" s="15"/>
      <c r="K29" s="15"/>
      <c r="L29" s="15"/>
      <c r="N29" s="15"/>
      <c r="O29" s="15"/>
      <c r="P29" s="15"/>
    </row>
    <row r="30" spans="1:18" s="7" customFormat="1" hidden="1">
      <c r="A30" s="115"/>
      <c r="B30" s="129"/>
      <c r="C30" s="129" t="s">
        <v>100</v>
      </c>
      <c r="D30" s="111">
        <v>11659821</v>
      </c>
      <c r="E30" s="127">
        <v>15700000</v>
      </c>
      <c r="F30" s="126">
        <v>13198305.5</v>
      </c>
      <c r="G30" s="130">
        <f t="shared" si="2"/>
        <v>113.19475230365887</v>
      </c>
      <c r="H30" s="114">
        <f>IFERROR(F30/E30*100,"-")</f>
        <v>84.065640127388534</v>
      </c>
      <c r="I30" s="15"/>
      <c r="J30" s="15"/>
      <c r="K30" s="15"/>
      <c r="L30" s="15"/>
      <c r="N30" s="15"/>
      <c r="O30" s="15"/>
      <c r="P30" s="15"/>
    </row>
    <row r="31" spans="1:18" s="7" customFormat="1">
      <c r="A31" s="115"/>
      <c r="B31" s="129">
        <v>3233</v>
      </c>
      <c r="C31" s="129" t="s">
        <v>101</v>
      </c>
      <c r="D31" s="111">
        <v>1662517</v>
      </c>
      <c r="E31" s="127">
        <v>900000</v>
      </c>
      <c r="F31" s="126">
        <v>923735.51</v>
      </c>
      <c r="G31" s="130">
        <f t="shared" si="2"/>
        <v>55.562470037900368</v>
      </c>
      <c r="H31" s="114">
        <f t="shared" si="1"/>
        <v>102.6372788888889</v>
      </c>
      <c r="I31" s="15"/>
      <c r="J31" s="15"/>
      <c r="K31" s="15"/>
      <c r="L31" s="15"/>
      <c r="M31" s="54"/>
      <c r="N31" s="15"/>
      <c r="O31" s="15"/>
      <c r="P31" s="15"/>
    </row>
    <row r="32" spans="1:18" s="7" customFormat="1">
      <c r="A32" s="115"/>
      <c r="B32" s="129">
        <v>3234</v>
      </c>
      <c r="C32" s="122" t="s">
        <v>102</v>
      </c>
      <c r="D32" s="111">
        <v>7139768</v>
      </c>
      <c r="E32" s="112">
        <v>7221000</v>
      </c>
      <c r="F32" s="111">
        <v>7125210.6600000001</v>
      </c>
      <c r="G32" s="130">
        <f t="shared" si="2"/>
        <v>99.79610906124681</v>
      </c>
      <c r="H32" s="114">
        <f t="shared" si="1"/>
        <v>98.673461570419605</v>
      </c>
      <c r="I32" s="52"/>
      <c r="J32" s="52"/>
      <c r="K32" s="52"/>
      <c r="L32" s="52"/>
      <c r="N32" s="52"/>
      <c r="O32" s="52"/>
      <c r="P32" s="52"/>
    </row>
    <row r="33" spans="1:16" s="7" customFormat="1">
      <c r="A33" s="115"/>
      <c r="B33" s="129">
        <v>3235</v>
      </c>
      <c r="C33" s="122" t="s">
        <v>103</v>
      </c>
      <c r="D33" s="111">
        <v>3798122</v>
      </c>
      <c r="E33" s="112">
        <v>6672000</v>
      </c>
      <c r="F33" s="111">
        <v>2554296</v>
      </c>
      <c r="G33" s="130">
        <f t="shared" si="2"/>
        <v>67.251552214489166</v>
      </c>
      <c r="H33" s="114">
        <f t="shared" si="1"/>
        <v>38.283812949640286</v>
      </c>
      <c r="I33" s="52"/>
      <c r="J33" s="52"/>
      <c r="K33" s="52"/>
      <c r="L33" s="52"/>
      <c r="N33" s="52"/>
      <c r="O33" s="52"/>
      <c r="P33" s="52"/>
    </row>
    <row r="34" spans="1:16" s="7" customFormat="1">
      <c r="A34" s="115"/>
      <c r="B34" s="129">
        <v>3236</v>
      </c>
      <c r="C34" s="122" t="s">
        <v>104</v>
      </c>
      <c r="D34" s="111">
        <v>732088</v>
      </c>
      <c r="E34" s="112">
        <v>1100000</v>
      </c>
      <c r="F34" s="111">
        <v>389009.5</v>
      </c>
      <c r="G34" s="130">
        <f t="shared" si="2"/>
        <v>53.136986263946405</v>
      </c>
      <c r="H34" s="114">
        <f t="shared" si="1"/>
        <v>35.3645</v>
      </c>
      <c r="I34" s="52"/>
      <c r="J34" s="52"/>
      <c r="K34" s="52"/>
      <c r="L34" s="52"/>
      <c r="N34" s="52"/>
      <c r="O34" s="52"/>
      <c r="P34" s="52"/>
    </row>
    <row r="35" spans="1:16" s="7" customFormat="1">
      <c r="A35" s="115"/>
      <c r="B35" s="129">
        <v>3237</v>
      </c>
      <c r="C35" s="131" t="s">
        <v>105</v>
      </c>
      <c r="D35" s="111">
        <f>SUM(D36:D38)</f>
        <v>11311126</v>
      </c>
      <c r="E35" s="112">
        <f t="shared" ref="E35" si="3">SUM(E36:E38)</f>
        <v>8000000</v>
      </c>
      <c r="F35" s="111">
        <f>SUM(F36:F37)</f>
        <v>5789190.9199999999</v>
      </c>
      <c r="G35" s="113">
        <f t="shared" si="2"/>
        <v>51.181384771065233</v>
      </c>
      <c r="H35" s="114">
        <f t="shared" ref="H35:H40" si="4">IFERROR(F35/E35*100,"-")</f>
        <v>72.364886499999997</v>
      </c>
      <c r="I35" s="52"/>
      <c r="J35" s="52"/>
      <c r="K35" s="52"/>
      <c r="L35" s="52"/>
      <c r="N35" s="52"/>
      <c r="O35" s="52"/>
      <c r="P35" s="52"/>
    </row>
    <row r="36" spans="1:16" s="7" customFormat="1" hidden="1">
      <c r="A36" s="115"/>
      <c r="B36" s="129"/>
      <c r="C36" s="132" t="s">
        <v>106</v>
      </c>
      <c r="D36" s="111">
        <v>8812171</v>
      </c>
      <c r="E36" s="112">
        <v>5850000</v>
      </c>
      <c r="F36" s="111">
        <v>4922620.99</v>
      </c>
      <c r="G36" s="130">
        <f t="shared" si="2"/>
        <v>55.861614464812362</v>
      </c>
      <c r="H36" s="114">
        <f t="shared" si="4"/>
        <v>84.147367350427345</v>
      </c>
      <c r="I36" s="52"/>
      <c r="J36" s="52"/>
      <c r="K36" s="52"/>
      <c r="L36" s="52"/>
      <c r="N36" s="52"/>
      <c r="O36" s="52"/>
      <c r="P36" s="52"/>
    </row>
    <row r="37" spans="1:16" s="7" customFormat="1" hidden="1">
      <c r="A37" s="115"/>
      <c r="B37" s="129"/>
      <c r="C37" s="132" t="s">
        <v>107</v>
      </c>
      <c r="D37" s="111">
        <v>1398965</v>
      </c>
      <c r="E37" s="112">
        <v>2150000</v>
      </c>
      <c r="F37" s="111">
        <v>866569.93</v>
      </c>
      <c r="G37" s="130">
        <f t="shared" si="2"/>
        <v>61.943646195580307</v>
      </c>
      <c r="H37" s="114">
        <f t="shared" si="4"/>
        <v>40.305578139534887</v>
      </c>
      <c r="I37" s="52"/>
      <c r="J37" s="52"/>
      <c r="K37" s="52"/>
      <c r="L37" s="52"/>
      <c r="N37" s="52"/>
      <c r="O37" s="52"/>
      <c r="P37" s="52"/>
    </row>
    <row r="38" spans="1:16" s="7" customFormat="1" hidden="1">
      <c r="A38" s="115"/>
      <c r="B38" s="129"/>
      <c r="C38" s="132" t="s">
        <v>108</v>
      </c>
      <c r="D38" s="111">
        <v>1099990</v>
      </c>
      <c r="E38" s="112">
        <v>0</v>
      </c>
      <c r="F38" s="111">
        <v>0</v>
      </c>
      <c r="G38" s="130">
        <f t="shared" si="2"/>
        <v>0</v>
      </c>
      <c r="H38" s="114" t="str">
        <f t="shared" si="4"/>
        <v>-</v>
      </c>
      <c r="I38" s="52"/>
      <c r="J38" s="52"/>
      <c r="K38" s="52"/>
      <c r="L38" s="52"/>
      <c r="N38" s="52"/>
      <c r="O38" s="52"/>
      <c r="P38" s="52"/>
    </row>
    <row r="39" spans="1:16" s="7" customFormat="1">
      <c r="A39" s="115"/>
      <c r="B39" s="129">
        <v>3238</v>
      </c>
      <c r="C39" s="132" t="s">
        <v>109</v>
      </c>
      <c r="D39" s="111">
        <v>164700</v>
      </c>
      <c r="E39" s="112">
        <v>0</v>
      </c>
      <c r="F39" s="111">
        <v>630900</v>
      </c>
      <c r="G39" s="130">
        <f t="shared" si="2"/>
        <v>383.06010928961751</v>
      </c>
      <c r="H39" s="114" t="str">
        <f t="shared" si="4"/>
        <v>-</v>
      </c>
      <c r="I39" s="52"/>
      <c r="J39" s="52"/>
      <c r="K39" s="52"/>
      <c r="L39" s="52"/>
      <c r="N39" s="52"/>
      <c r="O39" s="52"/>
      <c r="P39" s="52"/>
    </row>
    <row r="40" spans="1:16" s="7" customFormat="1" ht="13.5" customHeight="1">
      <c r="A40" s="115"/>
      <c r="B40" s="129">
        <v>3239</v>
      </c>
      <c r="C40" s="131" t="s">
        <v>110</v>
      </c>
      <c r="D40" s="111">
        <v>1839460</v>
      </c>
      <c r="E40" s="112">
        <v>7909000</v>
      </c>
      <c r="F40" s="111">
        <v>7076036</v>
      </c>
      <c r="G40" s="130">
        <f t="shared" si="2"/>
        <v>384.68006915072903</v>
      </c>
      <c r="H40" s="114">
        <f t="shared" si="4"/>
        <v>89.468150208623086</v>
      </c>
      <c r="I40" s="52"/>
      <c r="J40" s="52"/>
      <c r="K40" s="52"/>
      <c r="L40" s="52"/>
      <c r="N40" s="52"/>
      <c r="O40" s="52"/>
      <c r="P40" s="52"/>
    </row>
    <row r="41" spans="1:16" s="7" customFormat="1" ht="13.5" customHeight="1">
      <c r="A41" s="115">
        <v>329</v>
      </c>
      <c r="B41" s="129"/>
      <c r="C41" s="133" t="s">
        <v>111</v>
      </c>
      <c r="D41" s="116">
        <f>SUM(D42:D47)</f>
        <v>4020188.2600000002</v>
      </c>
      <c r="E41" s="120">
        <f>SUM(E42:E47)</f>
        <v>3645000</v>
      </c>
      <c r="F41" s="120">
        <f>SUM(F42:F47)</f>
        <v>4301334.51</v>
      </c>
      <c r="G41" s="117">
        <f t="shared" si="2"/>
        <v>106.99336030596736</v>
      </c>
      <c r="H41" s="118">
        <f t="shared" ref="H41:H70" si="5">IFERROR(F41/E41*100,"-")</f>
        <v>118.00643374485595</v>
      </c>
      <c r="I41" s="52"/>
      <c r="J41" s="52"/>
      <c r="K41" s="52"/>
      <c r="L41" s="52"/>
      <c r="N41" s="52"/>
      <c r="O41" s="52"/>
      <c r="P41" s="52"/>
    </row>
    <row r="42" spans="1:16" s="7" customFormat="1" ht="25.5">
      <c r="A42" s="115"/>
      <c r="B42" s="129">
        <v>3291</v>
      </c>
      <c r="C42" s="129" t="s">
        <v>112</v>
      </c>
      <c r="D42" s="111">
        <v>236014.64</v>
      </c>
      <c r="E42" s="112">
        <v>350000</v>
      </c>
      <c r="F42" s="111">
        <v>238841.1</v>
      </c>
      <c r="G42" s="130">
        <f t="shared" si="2"/>
        <v>101.19757825192539</v>
      </c>
      <c r="H42" s="114">
        <f t="shared" si="5"/>
        <v>68.240314285714291</v>
      </c>
      <c r="I42" s="52"/>
      <c r="J42" s="52"/>
      <c r="K42" s="52"/>
      <c r="L42" s="52"/>
      <c r="N42" s="52"/>
      <c r="O42" s="52"/>
      <c r="P42" s="52"/>
    </row>
    <row r="43" spans="1:16" s="7" customFormat="1" ht="13.5" customHeight="1">
      <c r="A43" s="115"/>
      <c r="B43" s="129">
        <v>3292</v>
      </c>
      <c r="C43" s="129" t="s">
        <v>113</v>
      </c>
      <c r="D43" s="111">
        <v>502706.42</v>
      </c>
      <c r="E43" s="112">
        <v>1200000</v>
      </c>
      <c r="F43" s="111">
        <v>786362.68</v>
      </c>
      <c r="G43" s="130">
        <f t="shared" si="2"/>
        <v>156.42582802105454</v>
      </c>
      <c r="H43" s="114">
        <f t="shared" si="5"/>
        <v>65.530223333333339</v>
      </c>
      <c r="I43" s="52"/>
      <c r="J43" s="52"/>
      <c r="K43" s="52"/>
      <c r="L43" s="52"/>
      <c r="N43" s="52"/>
      <c r="O43" s="52"/>
      <c r="P43" s="52"/>
    </row>
    <row r="44" spans="1:16" s="7" customFormat="1" ht="13.5" customHeight="1">
      <c r="A44" s="115"/>
      <c r="B44" s="129">
        <v>3293</v>
      </c>
      <c r="C44" s="129" t="s">
        <v>114</v>
      </c>
      <c r="D44" s="111">
        <v>247997.79</v>
      </c>
      <c r="E44" s="112">
        <v>290000</v>
      </c>
      <c r="F44" s="111">
        <v>283427.62</v>
      </c>
      <c r="G44" s="130">
        <f t="shared" si="2"/>
        <v>114.28634908399789</v>
      </c>
      <c r="H44" s="114">
        <f t="shared" si="5"/>
        <v>97.733662068965515</v>
      </c>
      <c r="I44" s="52"/>
      <c r="J44" s="52"/>
      <c r="K44" s="52"/>
      <c r="L44" s="52"/>
      <c r="N44" s="52"/>
      <c r="O44" s="52"/>
      <c r="P44" s="52"/>
    </row>
    <row r="45" spans="1:16" s="7" customFormat="1" ht="13.5" customHeight="1">
      <c r="A45" s="115"/>
      <c r="B45" s="129">
        <v>3294</v>
      </c>
      <c r="C45" s="129" t="s">
        <v>115</v>
      </c>
      <c r="D45" s="111">
        <v>173427.57</v>
      </c>
      <c r="E45" s="112">
        <v>240000</v>
      </c>
      <c r="F45" s="111">
        <v>134211.48000000001</v>
      </c>
      <c r="G45" s="130">
        <f t="shared" si="2"/>
        <v>77.387626431022468</v>
      </c>
      <c r="H45" s="114">
        <f t="shared" si="5"/>
        <v>55.921450000000007</v>
      </c>
      <c r="I45" s="52"/>
      <c r="J45" s="52"/>
      <c r="K45" s="52"/>
      <c r="L45" s="52"/>
      <c r="N45" s="52"/>
      <c r="O45" s="52"/>
      <c r="P45" s="52"/>
    </row>
    <row r="46" spans="1:16" s="7" customFormat="1" ht="13.5" customHeight="1">
      <c r="A46" s="115"/>
      <c r="B46" s="129">
        <v>3295</v>
      </c>
      <c r="C46" s="129" t="s">
        <v>116</v>
      </c>
      <c r="D46" s="111">
        <v>336159.84</v>
      </c>
      <c r="E46" s="112">
        <v>365000</v>
      </c>
      <c r="F46" s="111">
        <v>273565.63</v>
      </c>
      <c r="G46" s="130">
        <f t="shared" si="2"/>
        <v>81.379628809913754</v>
      </c>
      <c r="H46" s="114">
        <f t="shared" si="5"/>
        <v>74.949487671232873</v>
      </c>
      <c r="I46" s="52"/>
      <c r="J46" s="52"/>
      <c r="K46" s="52"/>
      <c r="L46" s="52"/>
      <c r="N46" s="52"/>
      <c r="O46" s="52"/>
      <c r="P46" s="52"/>
    </row>
    <row r="47" spans="1:16" s="7" customFormat="1" ht="13.5" customHeight="1">
      <c r="A47" s="115"/>
      <c r="B47" s="129">
        <v>3299</v>
      </c>
      <c r="C47" s="110" t="s">
        <v>111</v>
      </c>
      <c r="D47" s="111">
        <v>2523882</v>
      </c>
      <c r="E47" s="112">
        <v>1200000</v>
      </c>
      <c r="F47" s="111">
        <v>2584926</v>
      </c>
      <c r="G47" s="130">
        <f t="shared" si="2"/>
        <v>102.41865507182983</v>
      </c>
      <c r="H47" s="114">
        <f t="shared" si="5"/>
        <v>215.41049999999998</v>
      </c>
      <c r="I47" s="52"/>
      <c r="J47" s="52"/>
      <c r="K47" s="52"/>
      <c r="L47" s="52"/>
      <c r="N47" s="52"/>
      <c r="O47" s="52"/>
      <c r="P47" s="52"/>
    </row>
    <row r="48" spans="1:16" s="7" customFormat="1" ht="13.5" customHeight="1">
      <c r="A48" s="115">
        <v>34</v>
      </c>
      <c r="B48" s="129"/>
      <c r="C48" s="119" t="s">
        <v>117</v>
      </c>
      <c r="D48" s="120">
        <f>D49+D54</f>
        <v>159350607.22999999</v>
      </c>
      <c r="E48" s="120">
        <f>E49+E54</f>
        <v>258712198</v>
      </c>
      <c r="F48" s="120">
        <f>F49+F54</f>
        <v>281004464.50999999</v>
      </c>
      <c r="G48" s="121">
        <f t="shared" si="2"/>
        <v>176.34351659822039</v>
      </c>
      <c r="H48" s="118">
        <f t="shared" si="5"/>
        <v>108.61662754301209</v>
      </c>
      <c r="I48" s="52"/>
      <c r="J48" s="52"/>
      <c r="K48" s="52"/>
      <c r="L48" s="52"/>
      <c r="N48" s="52"/>
      <c r="O48" s="52"/>
      <c r="P48" s="52"/>
    </row>
    <row r="49" spans="1:16" s="7" customFormat="1" ht="13.5" customHeight="1">
      <c r="A49" s="115">
        <v>342</v>
      </c>
      <c r="B49" s="129"/>
      <c r="C49" s="124" t="s">
        <v>118</v>
      </c>
      <c r="D49" s="120">
        <f>D51+D50</f>
        <v>144004342</v>
      </c>
      <c r="E49" s="120">
        <f>E51+E50</f>
        <v>243465198</v>
      </c>
      <c r="F49" s="120">
        <f>F51+F50</f>
        <v>234570964</v>
      </c>
      <c r="G49" s="121">
        <f t="shared" si="2"/>
        <v>162.89159114382815</v>
      </c>
      <c r="H49" s="118">
        <f t="shared" si="5"/>
        <v>96.346815038426968</v>
      </c>
      <c r="I49" s="52"/>
      <c r="J49" s="52"/>
      <c r="K49" s="52"/>
      <c r="L49" s="52"/>
      <c r="N49" s="52"/>
      <c r="O49" s="52"/>
      <c r="P49" s="52"/>
    </row>
    <row r="50" spans="1:16" s="7" customFormat="1">
      <c r="A50" s="115"/>
      <c r="B50" s="129" t="s">
        <v>119</v>
      </c>
      <c r="C50" s="131" t="s">
        <v>260</v>
      </c>
      <c r="D50" s="111">
        <v>0</v>
      </c>
      <c r="E50" s="112">
        <v>123200000</v>
      </c>
      <c r="F50" s="111">
        <v>117554884</v>
      </c>
      <c r="G50" s="113" t="str">
        <f t="shared" si="2"/>
        <v>-</v>
      </c>
      <c r="H50" s="114">
        <f t="shared" si="5"/>
        <v>95.417925324675323</v>
      </c>
      <c r="I50" s="52"/>
      <c r="J50" s="52"/>
      <c r="K50" s="52"/>
      <c r="L50" s="52"/>
      <c r="N50" s="52"/>
      <c r="O50" s="52"/>
      <c r="P50" s="52"/>
    </row>
    <row r="51" spans="1:16" s="7" customFormat="1" ht="26.25" customHeight="1">
      <c r="A51" s="115"/>
      <c r="B51" s="129" t="s">
        <v>120</v>
      </c>
      <c r="C51" s="131" t="s">
        <v>121</v>
      </c>
      <c r="D51" s="111">
        <f>D52+D53</f>
        <v>144004342</v>
      </c>
      <c r="E51" s="112">
        <f>E52+E53</f>
        <v>120265198</v>
      </c>
      <c r="F51" s="111">
        <f>F52+F53</f>
        <v>117016080</v>
      </c>
      <c r="G51" s="113">
        <f t="shared" si="2"/>
        <v>81.258716490645824</v>
      </c>
      <c r="H51" s="114">
        <f t="shared" si="5"/>
        <v>97.298372219035471</v>
      </c>
      <c r="I51" s="52"/>
      <c r="J51" s="52"/>
      <c r="K51" s="52"/>
      <c r="L51" s="52"/>
      <c r="N51" s="52"/>
      <c r="O51" s="52"/>
      <c r="P51" s="52"/>
    </row>
    <row r="52" spans="1:16" s="7" customFormat="1" ht="13.5" hidden="1" customHeight="1">
      <c r="A52" s="115"/>
      <c r="B52" s="129"/>
      <c r="C52" s="129" t="s">
        <v>122</v>
      </c>
      <c r="D52" s="111">
        <v>96700019</v>
      </c>
      <c r="E52" s="111">
        <v>75465198</v>
      </c>
      <c r="F52" s="134">
        <v>72928871</v>
      </c>
      <c r="G52" s="130">
        <f t="shared" si="2"/>
        <v>75.417638749378114</v>
      </c>
      <c r="H52" s="135">
        <f t="shared" si="5"/>
        <v>96.639077260487667</v>
      </c>
      <c r="I52" s="52"/>
      <c r="J52" s="52"/>
      <c r="K52" s="52"/>
      <c r="L52" s="52"/>
      <c r="N52" s="52"/>
      <c r="O52" s="52"/>
      <c r="P52" s="52"/>
    </row>
    <row r="53" spans="1:16" s="7" customFormat="1" ht="13.5" hidden="1" customHeight="1">
      <c r="A53" s="115"/>
      <c r="B53" s="129"/>
      <c r="C53" s="129" t="s">
        <v>123</v>
      </c>
      <c r="D53" s="111">
        <v>47304323</v>
      </c>
      <c r="E53" s="111">
        <v>44800000</v>
      </c>
      <c r="F53" s="134">
        <v>44087209</v>
      </c>
      <c r="G53" s="130">
        <f t="shared" si="2"/>
        <v>93.199112055783999</v>
      </c>
      <c r="H53" s="135">
        <f t="shared" si="5"/>
        <v>98.408948660714287</v>
      </c>
      <c r="I53" s="52"/>
      <c r="J53" s="52"/>
      <c r="K53" s="52"/>
      <c r="L53" s="52"/>
      <c r="N53" s="52"/>
      <c r="O53" s="52"/>
      <c r="P53" s="52"/>
    </row>
    <row r="54" spans="1:16" s="7" customFormat="1" ht="13.5" customHeight="1">
      <c r="A54" s="115">
        <v>343</v>
      </c>
      <c r="B54" s="129"/>
      <c r="C54" s="133" t="s">
        <v>124</v>
      </c>
      <c r="D54" s="116">
        <f>SUM(D55:D58)</f>
        <v>15346265.23</v>
      </c>
      <c r="E54" s="116">
        <f>SUM(E55:E58)</f>
        <v>15247000</v>
      </c>
      <c r="F54" s="116">
        <f>SUM(F55:F58)</f>
        <v>46433500.509999998</v>
      </c>
      <c r="G54" s="117">
        <f t="shared" si="2"/>
        <v>302.57199269062806</v>
      </c>
      <c r="H54" s="118">
        <f t="shared" si="5"/>
        <v>304.5418804354955</v>
      </c>
      <c r="I54" s="52"/>
      <c r="J54" s="52"/>
      <c r="K54" s="52"/>
      <c r="L54" s="52"/>
      <c r="N54" s="52"/>
      <c r="O54" s="52"/>
      <c r="P54" s="52"/>
    </row>
    <row r="55" spans="1:16" s="7" customFormat="1" ht="12" customHeight="1">
      <c r="A55" s="115"/>
      <c r="B55" s="129">
        <v>3431</v>
      </c>
      <c r="C55" s="129" t="s">
        <v>125</v>
      </c>
      <c r="D55" s="111">
        <v>224110.23</v>
      </c>
      <c r="E55" s="112">
        <v>247000</v>
      </c>
      <c r="F55" s="111">
        <v>194730.93</v>
      </c>
      <c r="G55" s="130">
        <f t="shared" si="2"/>
        <v>86.890692138417762</v>
      </c>
      <c r="H55" s="114">
        <f t="shared" si="5"/>
        <v>78.838433198380571</v>
      </c>
      <c r="I55" s="52"/>
      <c r="J55" s="52"/>
      <c r="K55" s="52"/>
      <c r="L55" s="52"/>
      <c r="N55" s="52"/>
      <c r="O55" s="52"/>
      <c r="P55" s="52"/>
    </row>
    <row r="56" spans="1:16" s="57" customFormat="1" ht="24" customHeight="1">
      <c r="A56" s="115"/>
      <c r="B56" s="129">
        <v>3432</v>
      </c>
      <c r="C56" s="129" t="s">
        <v>126</v>
      </c>
      <c r="D56" s="111">
        <v>1031558</v>
      </c>
      <c r="E56" s="112">
        <v>100000</v>
      </c>
      <c r="F56" s="111">
        <v>31073092</v>
      </c>
      <c r="G56" s="130">
        <f t="shared" si="2"/>
        <v>3012.2486568859917</v>
      </c>
      <c r="H56" s="114">
        <f t="shared" si="5"/>
        <v>31073.092000000004</v>
      </c>
      <c r="I56" s="52"/>
      <c r="J56" s="52"/>
      <c r="K56" s="52"/>
      <c r="L56" s="52"/>
      <c r="N56" s="52"/>
      <c r="O56" s="52"/>
      <c r="P56" s="52"/>
    </row>
    <row r="57" spans="1:16" s="7" customFormat="1" ht="13.5" customHeight="1">
      <c r="A57" s="115"/>
      <c r="B57" s="129">
        <v>3433</v>
      </c>
      <c r="C57" s="129" t="s">
        <v>127</v>
      </c>
      <c r="D57" s="111">
        <v>3219710</v>
      </c>
      <c r="E57" s="112">
        <v>5500000</v>
      </c>
      <c r="F57" s="111">
        <v>5781701.5800000001</v>
      </c>
      <c r="G57" s="130">
        <f t="shared" si="2"/>
        <v>179.572122333999</v>
      </c>
      <c r="H57" s="114">
        <f t="shared" si="5"/>
        <v>105.12184690909092</v>
      </c>
      <c r="I57" s="52"/>
      <c r="J57" s="52"/>
      <c r="K57" s="52"/>
      <c r="L57" s="52"/>
      <c r="N57" s="52"/>
      <c r="O57" s="52"/>
      <c r="P57" s="52"/>
    </row>
    <row r="58" spans="1:16" s="7" customFormat="1" ht="13.5" customHeight="1">
      <c r="A58" s="115"/>
      <c r="B58" s="129">
        <v>3434</v>
      </c>
      <c r="C58" s="129" t="s">
        <v>128</v>
      </c>
      <c r="D58" s="111">
        <v>10870887</v>
      </c>
      <c r="E58" s="112">
        <v>9400000</v>
      </c>
      <c r="F58" s="111">
        <v>9383976</v>
      </c>
      <c r="G58" s="130">
        <f t="shared" si="2"/>
        <v>86.322082089529587</v>
      </c>
      <c r="H58" s="114">
        <f t="shared" si="5"/>
        <v>99.829531914893622</v>
      </c>
      <c r="I58" s="52"/>
      <c r="J58" s="52"/>
      <c r="K58" s="52"/>
      <c r="L58" s="52"/>
      <c r="N58" s="52"/>
      <c r="O58" s="52"/>
      <c r="P58" s="52"/>
    </row>
    <row r="59" spans="1:16" s="7" customFormat="1" ht="13.5" customHeight="1">
      <c r="A59" s="115">
        <v>36</v>
      </c>
      <c r="B59" s="129"/>
      <c r="C59" s="137" t="s">
        <v>129</v>
      </c>
      <c r="D59" s="116">
        <f>D60</f>
        <v>132449596</v>
      </c>
      <c r="E59" s="116">
        <f>E60</f>
        <v>130000000</v>
      </c>
      <c r="F59" s="116">
        <f>F60</f>
        <v>138347383</v>
      </c>
      <c r="G59" s="117">
        <f t="shared" si="2"/>
        <v>104.45285389922971</v>
      </c>
      <c r="H59" s="118">
        <f t="shared" si="5"/>
        <v>106.42106384615384</v>
      </c>
      <c r="I59" s="52"/>
      <c r="J59" s="52"/>
      <c r="K59" s="52"/>
      <c r="L59" s="52"/>
      <c r="N59" s="52"/>
      <c r="O59" s="52"/>
      <c r="P59" s="52"/>
    </row>
    <row r="60" spans="1:16" s="7" customFormat="1" ht="13.5" customHeight="1">
      <c r="A60" s="115">
        <v>363</v>
      </c>
      <c r="B60" s="129"/>
      <c r="C60" s="119" t="s">
        <v>130</v>
      </c>
      <c r="D60" s="120">
        <f>D62+D61</f>
        <v>132449596</v>
      </c>
      <c r="E60" s="120">
        <f>E62+E61</f>
        <v>130000000</v>
      </c>
      <c r="F60" s="120">
        <f>F62+F61</f>
        <v>138347383</v>
      </c>
      <c r="G60" s="121">
        <f t="shared" si="2"/>
        <v>104.45285389922971</v>
      </c>
      <c r="H60" s="118">
        <f t="shared" si="5"/>
        <v>106.42106384615384</v>
      </c>
      <c r="I60" s="52"/>
      <c r="J60" s="52"/>
      <c r="K60" s="52"/>
      <c r="L60" s="52"/>
      <c r="N60" s="52"/>
      <c r="O60" s="52"/>
      <c r="P60" s="52"/>
    </row>
    <row r="61" spans="1:16" s="7" customFormat="1" ht="13.5" customHeight="1">
      <c r="A61" s="115"/>
      <c r="B61" s="129">
        <v>3631</v>
      </c>
      <c r="C61" s="122" t="s">
        <v>131</v>
      </c>
      <c r="D61" s="134">
        <v>25504923</v>
      </c>
      <c r="E61" s="112">
        <v>20000000</v>
      </c>
      <c r="F61" s="134">
        <v>20000000</v>
      </c>
      <c r="G61" s="130">
        <f t="shared" si="2"/>
        <v>78.416233603214565</v>
      </c>
      <c r="H61" s="114">
        <f t="shared" si="5"/>
        <v>100</v>
      </c>
      <c r="I61" s="52"/>
      <c r="J61" s="52"/>
      <c r="K61" s="52"/>
      <c r="L61" s="52"/>
      <c r="N61" s="52"/>
      <c r="O61" s="52"/>
      <c r="P61" s="52"/>
    </row>
    <row r="62" spans="1:16" s="7" customFormat="1" ht="13.5" customHeight="1">
      <c r="A62" s="115"/>
      <c r="B62" s="129">
        <v>3632</v>
      </c>
      <c r="C62" s="122" t="s">
        <v>132</v>
      </c>
      <c r="D62" s="134">
        <v>106944673</v>
      </c>
      <c r="E62" s="112">
        <v>110000000</v>
      </c>
      <c r="F62" s="134">
        <v>118347383</v>
      </c>
      <c r="G62" s="130">
        <f t="shared" si="2"/>
        <v>110.66225149895965</v>
      </c>
      <c r="H62" s="114">
        <f t="shared" si="5"/>
        <v>107.58852999999999</v>
      </c>
      <c r="I62" s="52"/>
      <c r="J62" s="52"/>
      <c r="K62" s="52"/>
      <c r="L62" s="52"/>
      <c r="N62" s="52"/>
      <c r="O62" s="52"/>
      <c r="P62" s="52"/>
    </row>
    <row r="63" spans="1:16" s="7" customFormat="1" ht="13.5" customHeight="1">
      <c r="A63" s="115">
        <v>38</v>
      </c>
      <c r="B63" s="129"/>
      <c r="C63" s="122" t="s">
        <v>133</v>
      </c>
      <c r="D63" s="116">
        <f>D66+D69+D64</f>
        <v>5854011.5800000001</v>
      </c>
      <c r="E63" s="116">
        <f>E66+E69+E64</f>
        <v>10300000</v>
      </c>
      <c r="F63" s="116">
        <f>F66+F69+F64</f>
        <v>8724878.0700000003</v>
      </c>
      <c r="G63" s="117">
        <f t="shared" si="2"/>
        <v>149.04101146311706</v>
      </c>
      <c r="H63" s="118">
        <f t="shared" si="5"/>
        <v>84.707554077669911</v>
      </c>
      <c r="I63" s="52"/>
      <c r="J63" s="52"/>
      <c r="K63" s="52"/>
      <c r="L63" s="52"/>
      <c r="N63" s="52"/>
      <c r="O63" s="52"/>
      <c r="P63" s="52"/>
    </row>
    <row r="64" spans="1:16" s="7" customFormat="1" ht="13.5" customHeight="1">
      <c r="A64" s="115">
        <v>381</v>
      </c>
      <c r="B64" s="129"/>
      <c r="C64" s="137" t="s">
        <v>134</v>
      </c>
      <c r="D64" s="120">
        <f>D65</f>
        <v>0</v>
      </c>
      <c r="E64" s="120">
        <f>E65</f>
        <v>400000</v>
      </c>
      <c r="F64" s="120">
        <f>F65</f>
        <v>390000</v>
      </c>
      <c r="G64" s="121" t="str">
        <f t="shared" si="2"/>
        <v>-</v>
      </c>
      <c r="H64" s="118">
        <f t="shared" ref="H64:H65" si="6">IFERROR(F64/E64*100,"-")</f>
        <v>97.5</v>
      </c>
      <c r="I64" s="52"/>
      <c r="J64" s="52"/>
      <c r="K64" s="52"/>
      <c r="L64" s="52"/>
      <c r="N64" s="52"/>
      <c r="O64" s="52"/>
      <c r="P64" s="52"/>
    </row>
    <row r="65" spans="1:21" s="7" customFormat="1" ht="13.5" customHeight="1">
      <c r="A65" s="115"/>
      <c r="B65" s="129">
        <v>3811</v>
      </c>
      <c r="C65" s="122" t="s">
        <v>135</v>
      </c>
      <c r="D65" s="134">
        <v>0</v>
      </c>
      <c r="E65" s="112">
        <v>400000</v>
      </c>
      <c r="F65" s="134">
        <v>390000</v>
      </c>
      <c r="G65" s="130" t="str">
        <f t="shared" si="2"/>
        <v>-</v>
      </c>
      <c r="H65" s="114">
        <f t="shared" si="6"/>
        <v>97.5</v>
      </c>
      <c r="I65" s="52"/>
      <c r="J65" s="52"/>
      <c r="K65" s="52"/>
      <c r="L65" s="52"/>
      <c r="N65" s="52"/>
      <c r="O65" s="52"/>
      <c r="P65" s="52"/>
    </row>
    <row r="66" spans="1:21" s="7" customFormat="1" ht="13.5" customHeight="1">
      <c r="A66" s="115">
        <v>383</v>
      </c>
      <c r="B66" s="129"/>
      <c r="C66" s="137" t="s">
        <v>136</v>
      </c>
      <c r="D66" s="116">
        <f>SUM(D67:D68)</f>
        <v>5854011.5800000001</v>
      </c>
      <c r="E66" s="116">
        <f t="shared" ref="E66:F66" si="7">SUM(E67:E68)</f>
        <v>9900000</v>
      </c>
      <c r="F66" s="116">
        <f t="shared" si="7"/>
        <v>8334878.0700000003</v>
      </c>
      <c r="G66" s="117">
        <f t="shared" si="2"/>
        <v>142.37891326480772</v>
      </c>
      <c r="H66" s="118">
        <f t="shared" si="5"/>
        <v>84.190687575757579</v>
      </c>
      <c r="I66" s="52"/>
      <c r="J66" s="52"/>
      <c r="K66" s="52"/>
      <c r="L66" s="52"/>
      <c r="N66" s="52"/>
      <c r="O66" s="52"/>
      <c r="P66" s="52"/>
    </row>
    <row r="67" spans="1:21" s="7" customFormat="1" ht="13.5" customHeight="1">
      <c r="A67" s="115"/>
      <c r="B67" s="129">
        <v>3831</v>
      </c>
      <c r="C67" s="122" t="s">
        <v>137</v>
      </c>
      <c r="D67" s="111">
        <v>5854011.5800000001</v>
      </c>
      <c r="E67" s="112">
        <v>9300000</v>
      </c>
      <c r="F67" s="134">
        <v>7967978.29</v>
      </c>
      <c r="G67" s="130">
        <f t="shared" si="2"/>
        <v>136.11142002558182</v>
      </c>
      <c r="H67" s="114">
        <f t="shared" si="5"/>
        <v>85.677185913978491</v>
      </c>
      <c r="I67" s="52"/>
      <c r="J67" s="52"/>
      <c r="K67" s="52"/>
      <c r="L67" s="52"/>
      <c r="N67" s="52"/>
      <c r="O67" s="52"/>
      <c r="P67" s="52"/>
    </row>
    <row r="68" spans="1:21" s="7" customFormat="1" ht="13.5" customHeight="1">
      <c r="A68" s="115"/>
      <c r="B68" s="129">
        <v>3834</v>
      </c>
      <c r="C68" s="122" t="s">
        <v>138</v>
      </c>
      <c r="D68" s="111">
        <v>0</v>
      </c>
      <c r="E68" s="112">
        <v>600000</v>
      </c>
      <c r="F68" s="134">
        <v>366899.78</v>
      </c>
      <c r="G68" s="130" t="str">
        <f t="shared" si="2"/>
        <v>-</v>
      </c>
      <c r="H68" s="114">
        <f t="shared" ref="H68" si="8">IFERROR(F68/E68*100,"-")</f>
        <v>61.149963333333332</v>
      </c>
      <c r="I68" s="52"/>
      <c r="J68" s="52"/>
      <c r="K68" s="52"/>
      <c r="L68" s="52"/>
      <c r="N68" s="52"/>
      <c r="O68" s="52"/>
      <c r="P68" s="52"/>
    </row>
    <row r="69" spans="1:21" s="7" customFormat="1" ht="13.5" hidden="1" customHeight="1">
      <c r="A69" s="115">
        <v>386</v>
      </c>
      <c r="B69" s="129"/>
      <c r="C69" s="122" t="s">
        <v>139</v>
      </c>
      <c r="D69" s="116">
        <f>SUM(D70:D70)</f>
        <v>0</v>
      </c>
      <c r="E69" s="116">
        <f>SUM(E70:E70)</f>
        <v>0</v>
      </c>
      <c r="F69" s="116">
        <f>SUM(F70:F70)</f>
        <v>0</v>
      </c>
      <c r="G69" s="117" t="str">
        <f t="shared" si="2"/>
        <v>-</v>
      </c>
      <c r="H69" s="118" t="str">
        <f t="shared" si="5"/>
        <v>-</v>
      </c>
      <c r="I69" s="52"/>
      <c r="J69" s="52"/>
      <c r="K69" s="52"/>
      <c r="L69" s="52"/>
      <c r="N69" s="52"/>
      <c r="O69" s="52"/>
      <c r="P69" s="52"/>
    </row>
    <row r="70" spans="1:21" s="7" customFormat="1" ht="25.5" hidden="1">
      <c r="A70" s="115">
        <v>3861</v>
      </c>
      <c r="B70" s="129"/>
      <c r="C70" s="122" t="s">
        <v>140</v>
      </c>
      <c r="D70" s="134">
        <v>0</v>
      </c>
      <c r="E70" s="134">
        <v>0</v>
      </c>
      <c r="F70" s="134">
        <v>0</v>
      </c>
      <c r="G70" s="130" t="str">
        <f t="shared" si="2"/>
        <v>-</v>
      </c>
      <c r="H70" s="135" t="str">
        <f t="shared" si="5"/>
        <v>-</v>
      </c>
      <c r="I70" s="52"/>
      <c r="J70" s="52"/>
      <c r="K70" s="52"/>
      <c r="L70" s="52"/>
      <c r="N70" s="52"/>
      <c r="O70" s="52"/>
      <c r="P70" s="52"/>
    </row>
    <row r="71" spans="1:21" s="7" customFormat="1" ht="13.5" hidden="1" customHeight="1">
      <c r="A71" s="115"/>
      <c r="B71" s="129"/>
      <c r="C71" s="122"/>
      <c r="D71" s="134"/>
      <c r="E71" s="134"/>
      <c r="F71" s="134"/>
      <c r="G71" s="130"/>
      <c r="H71" s="135"/>
      <c r="I71" s="52"/>
      <c r="J71" s="52"/>
      <c r="K71" s="52"/>
      <c r="L71" s="52"/>
      <c r="N71" s="52"/>
      <c r="O71" s="52"/>
      <c r="P71" s="52"/>
    </row>
    <row r="72" spans="1:21" s="7" customFormat="1" ht="25.5">
      <c r="A72" s="115">
        <v>4</v>
      </c>
      <c r="B72" s="129"/>
      <c r="C72" s="137" t="s">
        <v>14</v>
      </c>
      <c r="D72" s="120">
        <f>D73+D78</f>
        <v>1334747392</v>
      </c>
      <c r="E72" s="120">
        <f>E73+E78</f>
        <v>1545031069</v>
      </c>
      <c r="F72" s="120">
        <f>F73+F78</f>
        <v>1555039548.9400001</v>
      </c>
      <c r="G72" s="121">
        <f t="shared" ref="G72:G95" si="9">IFERROR(F72/D72*100,"-")</f>
        <v>116.50440811949532</v>
      </c>
      <c r="H72" s="118">
        <f t="shared" ref="H72:H95" si="10">IFERROR(F72/E72*100,"-")</f>
        <v>100.64778502781033</v>
      </c>
      <c r="I72" s="52"/>
      <c r="J72" s="52"/>
      <c r="K72" s="52"/>
      <c r="L72" s="52"/>
      <c r="N72" s="52"/>
      <c r="O72" s="52"/>
      <c r="P72" s="52"/>
    </row>
    <row r="73" spans="1:21" s="7" customFormat="1" ht="13.5" customHeight="1">
      <c r="A73" s="115">
        <v>41</v>
      </c>
      <c r="B73" s="129"/>
      <c r="C73" s="137" t="s">
        <v>141</v>
      </c>
      <c r="D73" s="120">
        <f>D74+D76</f>
        <v>57667270</v>
      </c>
      <c r="E73" s="120">
        <f>E74+E76</f>
        <v>87200000</v>
      </c>
      <c r="F73" s="120">
        <f>F74+F76</f>
        <v>110745618</v>
      </c>
      <c r="G73" s="121">
        <f t="shared" si="9"/>
        <v>192.04241504756513</v>
      </c>
      <c r="H73" s="118">
        <f t="shared" si="10"/>
        <v>127.00185550458716</v>
      </c>
      <c r="I73" s="52"/>
      <c r="J73" s="52"/>
      <c r="K73" s="52"/>
      <c r="L73" s="52"/>
      <c r="N73" s="52"/>
      <c r="O73" s="52"/>
      <c r="P73" s="52"/>
      <c r="R73" s="58"/>
      <c r="S73" s="58"/>
      <c r="T73" s="58"/>
      <c r="U73" s="58"/>
    </row>
    <row r="74" spans="1:21" s="7" customFormat="1" ht="13.5" customHeight="1">
      <c r="A74" s="115">
        <v>411</v>
      </c>
      <c r="B74" s="129"/>
      <c r="C74" s="137" t="s">
        <v>142</v>
      </c>
      <c r="D74" s="120">
        <f>D75</f>
        <v>51495872</v>
      </c>
      <c r="E74" s="120">
        <f>E75</f>
        <v>80200000</v>
      </c>
      <c r="F74" s="120">
        <f>F75</f>
        <v>102531553</v>
      </c>
      <c r="G74" s="121">
        <f t="shared" si="9"/>
        <v>199.10635361218857</v>
      </c>
      <c r="H74" s="118">
        <f t="shared" si="10"/>
        <v>127.84482917705735</v>
      </c>
      <c r="I74" s="52"/>
      <c r="J74" s="52"/>
      <c r="K74" s="52"/>
      <c r="L74" s="52"/>
      <c r="N74" s="52"/>
      <c r="O74" s="52"/>
      <c r="P74" s="52"/>
      <c r="R74" s="58"/>
      <c r="S74" s="58"/>
      <c r="T74" s="58"/>
      <c r="U74" s="58"/>
    </row>
    <row r="75" spans="1:21" s="7" customFormat="1" ht="13.5" customHeight="1">
      <c r="A75" s="115"/>
      <c r="B75" s="129">
        <v>4111</v>
      </c>
      <c r="C75" s="122" t="s">
        <v>143</v>
      </c>
      <c r="D75" s="111">
        <v>51495872</v>
      </c>
      <c r="E75" s="112">
        <v>80200000</v>
      </c>
      <c r="F75" s="111">
        <v>102531553</v>
      </c>
      <c r="G75" s="113">
        <f t="shared" si="9"/>
        <v>199.10635361218857</v>
      </c>
      <c r="H75" s="114">
        <f t="shared" si="10"/>
        <v>127.84482917705735</v>
      </c>
      <c r="I75" s="52"/>
      <c r="J75" s="52"/>
      <c r="K75" s="52"/>
      <c r="L75" s="52"/>
      <c r="N75" s="52"/>
      <c r="O75" s="52"/>
      <c r="P75" s="52"/>
      <c r="R75" s="58"/>
      <c r="S75" s="58"/>
      <c r="T75" s="58"/>
      <c r="U75" s="58"/>
    </row>
    <row r="76" spans="1:21" s="7" customFormat="1" ht="13.5" customHeight="1">
      <c r="A76" s="115">
        <v>412</v>
      </c>
      <c r="B76" s="129"/>
      <c r="C76" s="119" t="s">
        <v>144</v>
      </c>
      <c r="D76" s="120">
        <f>SUM(D77:D77)</f>
        <v>6171398</v>
      </c>
      <c r="E76" s="120">
        <f>SUM(E77:E77)</f>
        <v>7000000</v>
      </c>
      <c r="F76" s="120">
        <f>SUM(F77:F77)</f>
        <v>8214065</v>
      </c>
      <c r="G76" s="121">
        <f t="shared" si="9"/>
        <v>133.09893479564923</v>
      </c>
      <c r="H76" s="118">
        <f t="shared" si="10"/>
        <v>117.34378571428572</v>
      </c>
      <c r="I76" s="52"/>
      <c r="J76" s="52"/>
      <c r="K76" s="52"/>
      <c r="L76" s="52"/>
      <c r="N76" s="52"/>
      <c r="O76" s="52"/>
      <c r="P76" s="52"/>
      <c r="R76" s="58"/>
      <c r="S76" s="58"/>
      <c r="T76" s="58"/>
      <c r="U76" s="58"/>
    </row>
    <row r="77" spans="1:21" s="7" customFormat="1" ht="13.5" customHeight="1">
      <c r="A77" s="115"/>
      <c r="B77" s="129" t="s">
        <v>145</v>
      </c>
      <c r="C77" s="123" t="s">
        <v>146</v>
      </c>
      <c r="D77" s="111">
        <v>6171398</v>
      </c>
      <c r="E77" s="138">
        <v>7000000</v>
      </c>
      <c r="F77" s="111">
        <v>8214065</v>
      </c>
      <c r="G77" s="130">
        <f t="shared" si="9"/>
        <v>133.09893479564923</v>
      </c>
      <c r="H77" s="114">
        <f t="shared" si="10"/>
        <v>117.34378571428572</v>
      </c>
      <c r="I77" s="52"/>
      <c r="J77" s="52"/>
      <c r="K77" s="52"/>
      <c r="L77" s="52"/>
      <c r="N77" s="52"/>
      <c r="O77" s="52"/>
      <c r="P77" s="52"/>
      <c r="R77" s="58"/>
    </row>
    <row r="78" spans="1:21" s="7" customFormat="1">
      <c r="A78" s="115">
        <v>42</v>
      </c>
      <c r="B78" s="129"/>
      <c r="C78" s="124" t="s">
        <v>147</v>
      </c>
      <c r="D78" s="120">
        <f>D79+D84+D90+D94+D92</f>
        <v>1277080122</v>
      </c>
      <c r="E78" s="120">
        <f>E79+E84+E90+E94+E92</f>
        <v>1457831069</v>
      </c>
      <c r="F78" s="120">
        <f>F79+F84+F90+F94+F92</f>
        <v>1444293930.9400001</v>
      </c>
      <c r="G78" s="121">
        <f t="shared" si="9"/>
        <v>113.09344700144037</v>
      </c>
      <c r="H78" s="118">
        <f t="shared" si="10"/>
        <v>99.071419292134735</v>
      </c>
      <c r="I78" s="52"/>
      <c r="J78" s="52"/>
      <c r="K78" s="52"/>
      <c r="L78" s="52"/>
      <c r="N78" s="52"/>
      <c r="O78" s="52"/>
      <c r="P78" s="52"/>
      <c r="R78" s="34"/>
    </row>
    <row r="79" spans="1:21" s="7" customFormat="1">
      <c r="A79" s="115">
        <v>421</v>
      </c>
      <c r="B79" s="129"/>
      <c r="C79" s="119" t="s">
        <v>68</v>
      </c>
      <c r="D79" s="120">
        <f>D80+D82+D83+D81</f>
        <v>1267642219</v>
      </c>
      <c r="E79" s="120">
        <f>E80+E82+E83+E81</f>
        <v>1439488869</v>
      </c>
      <c r="F79" s="120">
        <f>F80+F82+F83+F81</f>
        <v>1429702747.47</v>
      </c>
      <c r="G79" s="121">
        <f t="shared" si="9"/>
        <v>112.7844060446207</v>
      </c>
      <c r="H79" s="118">
        <f t="shared" si="10"/>
        <v>99.320166918914893</v>
      </c>
      <c r="I79" s="52"/>
      <c r="J79" s="52"/>
      <c r="K79" s="52"/>
      <c r="L79" s="52"/>
      <c r="N79" s="52"/>
      <c r="O79" s="52"/>
      <c r="P79" s="52"/>
      <c r="R79" s="58"/>
      <c r="S79" s="58"/>
    </row>
    <row r="80" spans="1:21" s="7" customFormat="1">
      <c r="A80" s="115"/>
      <c r="B80" s="129" t="s">
        <v>148</v>
      </c>
      <c r="C80" s="131" t="s">
        <v>149</v>
      </c>
      <c r="D80" s="111">
        <v>0</v>
      </c>
      <c r="E80" s="112">
        <v>15000</v>
      </c>
      <c r="F80" s="111">
        <v>9800</v>
      </c>
      <c r="G80" s="130" t="str">
        <f t="shared" si="9"/>
        <v>-</v>
      </c>
      <c r="H80" s="114">
        <f t="shared" si="10"/>
        <v>65.333333333333329</v>
      </c>
      <c r="I80" s="52"/>
      <c r="J80" s="52"/>
      <c r="K80" s="52"/>
      <c r="L80" s="52"/>
      <c r="N80" s="52"/>
      <c r="O80" s="52"/>
      <c r="P80" s="52"/>
      <c r="R80" s="58"/>
    </row>
    <row r="81" spans="1:18" s="7" customFormat="1">
      <c r="A81" s="115"/>
      <c r="B81" s="129" t="s">
        <v>150</v>
      </c>
      <c r="C81" s="131" t="s">
        <v>67</v>
      </c>
      <c r="D81" s="111">
        <v>6727361</v>
      </c>
      <c r="E81" s="112">
        <v>13300000</v>
      </c>
      <c r="F81" s="111">
        <v>11331499</v>
      </c>
      <c r="G81" s="130">
        <f t="shared" si="9"/>
        <v>168.43899115864303</v>
      </c>
      <c r="H81" s="114">
        <f t="shared" si="10"/>
        <v>85.19924060150376</v>
      </c>
      <c r="I81" s="52"/>
      <c r="J81" s="52"/>
      <c r="K81" s="52"/>
      <c r="L81" s="52"/>
      <c r="N81" s="52"/>
      <c r="O81" s="52"/>
      <c r="P81" s="52"/>
      <c r="R81" s="58"/>
    </row>
    <row r="82" spans="1:18" s="7" customFormat="1">
      <c r="A82" s="115"/>
      <c r="B82" s="129" t="s">
        <v>151</v>
      </c>
      <c r="C82" s="131" t="s">
        <v>152</v>
      </c>
      <c r="D82" s="111">
        <v>1260287575</v>
      </c>
      <c r="E82" s="112">
        <v>1422573869</v>
      </c>
      <c r="F82" s="111">
        <v>1417507292</v>
      </c>
      <c r="G82" s="130">
        <f t="shared" si="9"/>
        <v>112.47490811769687</v>
      </c>
      <c r="H82" s="114">
        <f t="shared" si="10"/>
        <v>99.643844364752638</v>
      </c>
      <c r="I82" s="52"/>
      <c r="J82" s="52"/>
      <c r="K82" s="52"/>
      <c r="L82" s="52"/>
      <c r="N82" s="52"/>
      <c r="O82" s="52"/>
      <c r="P82" s="52"/>
    </row>
    <row r="83" spans="1:18" s="7" customFormat="1">
      <c r="A83" s="115"/>
      <c r="B83" s="129" t="s">
        <v>153</v>
      </c>
      <c r="C83" s="131" t="s">
        <v>154</v>
      </c>
      <c r="D83" s="111">
        <v>627283</v>
      </c>
      <c r="E83" s="112">
        <v>3600000</v>
      </c>
      <c r="F83" s="111">
        <v>854156.47</v>
      </c>
      <c r="G83" s="130">
        <f t="shared" si="9"/>
        <v>136.16764203716662</v>
      </c>
      <c r="H83" s="114">
        <f t="shared" si="10"/>
        <v>23.726568611111109</v>
      </c>
      <c r="I83" s="52"/>
      <c r="J83" s="52"/>
      <c r="K83" s="52"/>
      <c r="L83" s="52"/>
      <c r="N83" s="52"/>
      <c r="O83" s="52"/>
      <c r="P83" s="52"/>
    </row>
    <row r="84" spans="1:18" s="7" customFormat="1">
      <c r="A84" s="115">
        <v>422</v>
      </c>
      <c r="B84" s="129"/>
      <c r="C84" s="119" t="s">
        <v>155</v>
      </c>
      <c r="D84" s="116">
        <f>SUM(D85:D89)</f>
        <v>4974119</v>
      </c>
      <c r="E84" s="116">
        <f>SUM(E85:E89)</f>
        <v>6628500</v>
      </c>
      <c r="F84" s="116">
        <f>SUM(F85:F89)</f>
        <v>7179470.6299999999</v>
      </c>
      <c r="G84" s="117">
        <f t="shared" si="9"/>
        <v>144.33652733277992</v>
      </c>
      <c r="H84" s="118">
        <f t="shared" si="10"/>
        <v>108.31214648864751</v>
      </c>
      <c r="I84" s="52"/>
      <c r="J84" s="52"/>
      <c r="K84" s="52"/>
      <c r="L84" s="52"/>
      <c r="N84" s="52"/>
      <c r="O84" s="52"/>
      <c r="P84" s="52"/>
    </row>
    <row r="85" spans="1:18" s="7" customFormat="1">
      <c r="A85" s="115"/>
      <c r="B85" s="129" t="s">
        <v>156</v>
      </c>
      <c r="C85" s="139" t="s">
        <v>70</v>
      </c>
      <c r="D85" s="111">
        <v>1520436</v>
      </c>
      <c r="E85" s="112">
        <v>5425000</v>
      </c>
      <c r="F85" s="111">
        <v>6593158</v>
      </c>
      <c r="G85" s="130">
        <f t="shared" si="9"/>
        <v>433.6360096709102</v>
      </c>
      <c r="H85" s="114">
        <f t="shared" si="10"/>
        <v>121.532866359447</v>
      </c>
      <c r="I85" s="52"/>
      <c r="J85" s="52"/>
      <c r="K85" s="52"/>
      <c r="L85" s="52"/>
      <c r="N85" s="52"/>
      <c r="O85" s="52"/>
      <c r="P85" s="52"/>
    </row>
    <row r="86" spans="1:18" s="7" customFormat="1">
      <c r="A86" s="115"/>
      <c r="B86" s="129" t="s">
        <v>157</v>
      </c>
      <c r="C86" s="131" t="s">
        <v>158</v>
      </c>
      <c r="D86" s="111">
        <v>91280</v>
      </c>
      <c r="E86" s="112">
        <v>60000</v>
      </c>
      <c r="F86" s="111">
        <v>69632.27</v>
      </c>
      <c r="G86" s="130">
        <f t="shared" si="9"/>
        <v>76.284257230499563</v>
      </c>
      <c r="H86" s="114">
        <f t="shared" si="10"/>
        <v>116.05378333333334</v>
      </c>
      <c r="I86" s="52"/>
      <c r="J86" s="52"/>
      <c r="K86" s="52"/>
      <c r="L86" s="52"/>
      <c r="N86" s="52"/>
      <c r="O86" s="52"/>
      <c r="P86" s="52"/>
    </row>
    <row r="87" spans="1:18" s="7" customFormat="1">
      <c r="A87" s="115"/>
      <c r="B87" s="129">
        <v>4223</v>
      </c>
      <c r="C87" s="122" t="s">
        <v>159</v>
      </c>
      <c r="D87" s="111">
        <v>32803</v>
      </c>
      <c r="E87" s="112">
        <v>200000</v>
      </c>
      <c r="F87" s="111">
        <v>106990.36</v>
      </c>
      <c r="G87" s="130">
        <f t="shared" si="9"/>
        <v>326.16029021735812</v>
      </c>
      <c r="H87" s="114">
        <f t="shared" si="10"/>
        <v>53.495179999999998</v>
      </c>
      <c r="I87" s="52"/>
      <c r="J87" s="52"/>
      <c r="K87" s="52"/>
      <c r="L87" s="52"/>
      <c r="N87" s="52"/>
      <c r="O87" s="52"/>
      <c r="P87" s="52"/>
    </row>
    <row r="88" spans="1:18" s="7" customFormat="1">
      <c r="A88" s="115"/>
      <c r="B88" s="129" t="s">
        <v>160</v>
      </c>
      <c r="C88" s="139" t="s">
        <v>161</v>
      </c>
      <c r="D88" s="111">
        <v>3329600</v>
      </c>
      <c r="E88" s="112">
        <v>943500</v>
      </c>
      <c r="F88" s="111">
        <v>409690</v>
      </c>
      <c r="G88" s="130">
        <f t="shared" si="9"/>
        <v>12.30448101874099</v>
      </c>
      <c r="H88" s="114">
        <f t="shared" si="10"/>
        <v>43.422363540010601</v>
      </c>
      <c r="I88" s="52"/>
      <c r="J88" s="52"/>
      <c r="K88" s="52"/>
      <c r="L88" s="52"/>
      <c r="N88" s="52"/>
      <c r="O88" s="52"/>
      <c r="P88" s="52"/>
    </row>
    <row r="89" spans="1:18" s="7" customFormat="1" hidden="1">
      <c r="A89" s="115" t="s">
        <v>162</v>
      </c>
      <c r="B89" s="129"/>
      <c r="C89" s="139" t="s">
        <v>163</v>
      </c>
      <c r="D89" s="134">
        <v>0</v>
      </c>
      <c r="E89" s="134">
        <v>0</v>
      </c>
      <c r="F89" s="134">
        <v>0</v>
      </c>
      <c r="G89" s="130" t="str">
        <f t="shared" si="9"/>
        <v>-</v>
      </c>
      <c r="H89" s="135" t="str">
        <f t="shared" si="10"/>
        <v>-</v>
      </c>
      <c r="I89" s="52"/>
      <c r="J89" s="52"/>
      <c r="K89" s="52"/>
      <c r="L89" s="52"/>
      <c r="N89" s="52"/>
      <c r="O89" s="52"/>
      <c r="P89" s="52"/>
    </row>
    <row r="90" spans="1:18" s="7" customFormat="1">
      <c r="A90" s="115">
        <v>423</v>
      </c>
      <c r="B90" s="129"/>
      <c r="C90" s="119" t="s">
        <v>164</v>
      </c>
      <c r="D90" s="116">
        <f>D91</f>
        <v>0</v>
      </c>
      <c r="E90" s="116">
        <f>E91</f>
        <v>1000000</v>
      </c>
      <c r="F90" s="116">
        <f>F91</f>
        <v>0</v>
      </c>
      <c r="G90" s="117" t="str">
        <f t="shared" si="9"/>
        <v>-</v>
      </c>
      <c r="H90" s="118">
        <f t="shared" si="10"/>
        <v>0</v>
      </c>
      <c r="I90" s="52"/>
      <c r="J90" s="52"/>
      <c r="K90" s="52"/>
      <c r="L90" s="52"/>
      <c r="N90" s="52"/>
      <c r="O90" s="52"/>
      <c r="P90" s="52"/>
    </row>
    <row r="91" spans="1:18" s="7" customFormat="1">
      <c r="A91" s="115"/>
      <c r="B91" s="129" t="s">
        <v>165</v>
      </c>
      <c r="C91" s="131" t="s">
        <v>166</v>
      </c>
      <c r="D91" s="111">
        <v>0</v>
      </c>
      <c r="E91" s="112">
        <v>1000000</v>
      </c>
      <c r="F91" s="111">
        <v>0</v>
      </c>
      <c r="G91" s="113" t="str">
        <f t="shared" si="9"/>
        <v>-</v>
      </c>
      <c r="H91" s="114">
        <f t="shared" si="10"/>
        <v>0</v>
      </c>
      <c r="I91" s="52"/>
      <c r="J91" s="52"/>
      <c r="K91" s="52"/>
      <c r="L91" s="52"/>
      <c r="N91" s="52"/>
      <c r="O91" s="52"/>
      <c r="P91" s="52"/>
    </row>
    <row r="92" spans="1:18" s="7" customFormat="1" ht="25.5" hidden="1">
      <c r="A92" s="115">
        <v>424</v>
      </c>
      <c r="B92" s="129"/>
      <c r="C92" s="119" t="s">
        <v>167</v>
      </c>
      <c r="D92" s="120">
        <f>D93</f>
        <v>0</v>
      </c>
      <c r="E92" s="120">
        <f>E93</f>
        <v>0</v>
      </c>
      <c r="F92" s="120">
        <f>F93</f>
        <v>0</v>
      </c>
      <c r="G92" s="121" t="str">
        <f t="shared" si="9"/>
        <v>-</v>
      </c>
      <c r="H92" s="140" t="str">
        <f t="shared" si="10"/>
        <v>-</v>
      </c>
      <c r="I92" s="52"/>
      <c r="J92" s="52"/>
      <c r="K92" s="52"/>
      <c r="L92" s="52"/>
      <c r="N92" s="52"/>
      <c r="O92" s="52"/>
      <c r="P92" s="52"/>
    </row>
    <row r="93" spans="1:18" s="7" customFormat="1" hidden="1">
      <c r="A93" s="115">
        <v>4242</v>
      </c>
      <c r="B93" s="129"/>
      <c r="C93" s="131" t="s">
        <v>168</v>
      </c>
      <c r="D93" s="134">
        <v>0</v>
      </c>
      <c r="E93" s="134">
        <v>0</v>
      </c>
      <c r="F93" s="134">
        <v>0</v>
      </c>
      <c r="G93" s="130" t="str">
        <f t="shared" si="9"/>
        <v>-</v>
      </c>
      <c r="H93" s="141" t="str">
        <f t="shared" si="10"/>
        <v>-</v>
      </c>
      <c r="I93" s="52"/>
      <c r="J93" s="52"/>
      <c r="K93" s="52"/>
      <c r="L93" s="52"/>
      <c r="N93" s="52"/>
      <c r="O93" s="52"/>
      <c r="P93" s="52"/>
    </row>
    <row r="94" spans="1:18" s="7" customFormat="1">
      <c r="A94" s="115">
        <v>426</v>
      </c>
      <c r="B94" s="129"/>
      <c r="C94" s="142" t="s">
        <v>169</v>
      </c>
      <c r="D94" s="120">
        <f>D95</f>
        <v>4463784</v>
      </c>
      <c r="E94" s="120">
        <f>E95</f>
        <v>10713700</v>
      </c>
      <c r="F94" s="120">
        <f>F95</f>
        <v>7411712.8399999999</v>
      </c>
      <c r="G94" s="121">
        <f t="shared" si="9"/>
        <v>166.04102797088746</v>
      </c>
      <c r="H94" s="118">
        <f t="shared" si="10"/>
        <v>69.179768334002262</v>
      </c>
      <c r="I94" s="52"/>
      <c r="J94" s="52"/>
      <c r="K94" s="52"/>
      <c r="L94" s="52"/>
      <c r="N94" s="52"/>
      <c r="O94" s="52"/>
      <c r="P94" s="52"/>
    </row>
    <row r="95" spans="1:18" s="7" customFormat="1">
      <c r="A95" s="115"/>
      <c r="B95" s="129" t="s">
        <v>170</v>
      </c>
      <c r="C95" s="123" t="s">
        <v>171</v>
      </c>
      <c r="D95" s="111">
        <v>4463784</v>
      </c>
      <c r="E95" s="112">
        <v>10713700</v>
      </c>
      <c r="F95" s="111">
        <v>7411712.8399999999</v>
      </c>
      <c r="G95" s="130">
        <f t="shared" si="9"/>
        <v>166.04102797088746</v>
      </c>
      <c r="H95" s="114">
        <f t="shared" si="10"/>
        <v>69.179768334002262</v>
      </c>
      <c r="I95" s="52"/>
      <c r="J95" s="52"/>
      <c r="K95" s="52"/>
      <c r="L95" s="52"/>
      <c r="N95" s="52"/>
      <c r="O95" s="52"/>
      <c r="P95" s="52"/>
    </row>
    <row r="96" spans="1:18" s="7" customFormat="1" ht="11.2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N96" s="52"/>
      <c r="O96" s="52"/>
      <c r="P96" s="52"/>
    </row>
    <row r="97" spans="1:16" s="7" customForma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N97" s="52"/>
      <c r="O97" s="52"/>
      <c r="P97" s="52"/>
    </row>
    <row r="98" spans="1:16" s="14" customForma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N98" s="52"/>
      <c r="O98" s="52"/>
      <c r="P98" s="52"/>
    </row>
    <row r="99" spans="1:16" s="14" customForma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N99" s="52"/>
      <c r="O99" s="52"/>
      <c r="P99" s="52"/>
    </row>
    <row r="100" spans="1:16" s="14" customForma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N100" s="52"/>
      <c r="O100" s="52"/>
      <c r="P100" s="52"/>
    </row>
    <row r="101" spans="1:16" s="14" customForma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N101" s="52"/>
      <c r="O101" s="52"/>
      <c r="P101" s="52"/>
    </row>
    <row r="102" spans="1:16" s="14" customFormat="1">
      <c r="A102" s="60"/>
      <c r="B102" s="60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N102" s="52"/>
      <c r="O102" s="52"/>
      <c r="P102" s="52"/>
    </row>
    <row r="103" spans="1:16" s="14" customFormat="1">
      <c r="A103" s="60"/>
      <c r="B103" s="60"/>
      <c r="D103" s="7"/>
      <c r="E103" s="7"/>
      <c r="F103" s="7"/>
      <c r="G103" s="7"/>
      <c r="H103" s="7"/>
      <c r="I103" s="52"/>
      <c r="J103" s="52"/>
      <c r="K103" s="52"/>
      <c r="L103" s="52"/>
      <c r="N103" s="52"/>
      <c r="O103" s="52"/>
      <c r="P103" s="52"/>
    </row>
    <row r="104" spans="1:16" s="14" customFormat="1">
      <c r="A104" s="60"/>
      <c r="B104" s="60"/>
      <c r="D104" s="7"/>
      <c r="E104" s="7"/>
      <c r="F104" s="7"/>
      <c r="G104" s="7"/>
      <c r="H104" s="7"/>
      <c r="I104" s="52"/>
      <c r="J104" s="52"/>
      <c r="K104" s="52"/>
      <c r="L104" s="52"/>
      <c r="N104" s="52"/>
      <c r="O104" s="52"/>
      <c r="P104" s="52"/>
    </row>
    <row r="105" spans="1:16" s="14" customFormat="1">
      <c r="A105" s="60"/>
      <c r="B105" s="60"/>
      <c r="D105" s="7"/>
      <c r="E105" s="7"/>
      <c r="F105" s="7"/>
      <c r="G105" s="7"/>
      <c r="H105" s="7"/>
      <c r="I105" s="52"/>
      <c r="J105" s="52"/>
      <c r="K105" s="52"/>
      <c r="L105" s="52"/>
      <c r="N105" s="52"/>
      <c r="O105" s="52"/>
      <c r="P105" s="52"/>
    </row>
    <row r="106" spans="1:16" s="14" customFormat="1">
      <c r="A106" s="60"/>
      <c r="B106" s="60"/>
      <c r="D106" s="7"/>
      <c r="E106" s="7"/>
      <c r="F106" s="7"/>
      <c r="G106" s="7"/>
      <c r="H106" s="7"/>
      <c r="I106" s="52"/>
      <c r="J106" s="52"/>
      <c r="K106" s="52"/>
      <c r="L106" s="52"/>
      <c r="N106" s="52"/>
      <c r="O106" s="52"/>
      <c r="P106" s="52"/>
    </row>
    <row r="107" spans="1:16" s="14" customFormat="1">
      <c r="A107" s="60"/>
      <c r="B107" s="60"/>
      <c r="D107" s="54"/>
      <c r="E107" s="7"/>
      <c r="F107" s="54"/>
      <c r="G107" s="54"/>
      <c r="H107" s="7"/>
      <c r="I107" s="52"/>
      <c r="J107" s="52"/>
      <c r="K107" s="52"/>
      <c r="L107" s="52"/>
      <c r="N107" s="52"/>
      <c r="O107" s="52"/>
      <c r="P107" s="52"/>
    </row>
    <row r="108" spans="1:16" s="14" customFormat="1">
      <c r="A108" s="60"/>
      <c r="B108" s="60"/>
      <c r="D108" s="7"/>
      <c r="E108" s="7"/>
      <c r="F108" s="7"/>
      <c r="G108" s="7"/>
      <c r="H108" s="7"/>
      <c r="I108" s="52"/>
      <c r="J108" s="52"/>
      <c r="K108" s="52"/>
      <c r="L108" s="52"/>
      <c r="N108" s="52"/>
      <c r="O108" s="52"/>
      <c r="P108" s="52"/>
    </row>
    <row r="109" spans="1:16" s="14" customFormat="1">
      <c r="A109" s="60"/>
      <c r="B109" s="60"/>
      <c r="D109" s="7"/>
      <c r="E109" s="7"/>
      <c r="F109" s="7"/>
      <c r="G109" s="7"/>
      <c r="H109" s="7"/>
      <c r="I109" s="52"/>
      <c r="J109" s="52"/>
      <c r="K109" s="52"/>
      <c r="L109" s="52"/>
      <c r="N109" s="52"/>
      <c r="O109" s="52"/>
      <c r="P109" s="52"/>
    </row>
    <row r="110" spans="1:16" s="14" customFormat="1">
      <c r="A110" s="60"/>
      <c r="B110" s="60"/>
      <c r="D110" s="7"/>
      <c r="E110" s="7"/>
      <c r="F110" s="7"/>
      <c r="G110" s="7"/>
      <c r="H110" s="7"/>
      <c r="I110" s="52"/>
      <c r="J110" s="52"/>
      <c r="K110" s="52"/>
      <c r="L110" s="52"/>
      <c r="N110" s="52"/>
      <c r="O110" s="52"/>
      <c r="P110" s="52"/>
    </row>
    <row r="111" spans="1:16" s="14" customFormat="1">
      <c r="A111" s="60"/>
      <c r="B111" s="60"/>
      <c r="D111" s="7"/>
      <c r="E111" s="7"/>
      <c r="F111" s="7"/>
      <c r="G111" s="7"/>
      <c r="H111" s="7"/>
      <c r="I111" s="52"/>
      <c r="J111" s="52"/>
      <c r="K111" s="52"/>
      <c r="L111" s="52"/>
      <c r="N111" s="52"/>
      <c r="O111" s="52"/>
      <c r="P111" s="52"/>
    </row>
    <row r="112" spans="1:16" s="14" customFormat="1">
      <c r="A112" s="60"/>
      <c r="B112" s="60"/>
      <c r="D112" s="7"/>
      <c r="E112" s="7"/>
      <c r="F112" s="7"/>
      <c r="G112" s="7"/>
      <c r="H112" s="7"/>
      <c r="I112" s="52"/>
      <c r="J112" s="52"/>
      <c r="K112" s="52"/>
      <c r="L112" s="52"/>
      <c r="N112" s="52"/>
      <c r="O112" s="52"/>
      <c r="P112" s="52"/>
    </row>
    <row r="113" spans="1:16" s="14" customFormat="1">
      <c r="A113" s="60"/>
      <c r="B113" s="60"/>
      <c r="D113" s="7"/>
      <c r="E113" s="7"/>
      <c r="F113" s="7"/>
      <c r="G113" s="7"/>
      <c r="H113" s="7"/>
      <c r="I113" s="52"/>
      <c r="J113" s="52"/>
      <c r="K113" s="52"/>
      <c r="L113" s="52"/>
      <c r="N113" s="52"/>
      <c r="O113" s="52"/>
      <c r="P113" s="52"/>
    </row>
    <row r="114" spans="1:16" s="14" customFormat="1">
      <c r="A114" s="60"/>
      <c r="B114" s="60"/>
      <c r="D114" s="54"/>
      <c r="E114" s="7"/>
      <c r="F114" s="54"/>
      <c r="G114" s="54"/>
      <c r="H114" s="7"/>
      <c r="I114" s="52"/>
      <c r="J114" s="52"/>
      <c r="K114" s="52"/>
      <c r="L114" s="52"/>
      <c r="N114" s="52"/>
      <c r="O114" s="52"/>
      <c r="P114" s="52"/>
    </row>
    <row r="115" spans="1:16" s="14" customFormat="1">
      <c r="A115" s="60"/>
      <c r="B115" s="60"/>
      <c r="D115" s="7"/>
      <c r="E115" s="7"/>
      <c r="F115" s="7"/>
      <c r="G115" s="7"/>
      <c r="H115" s="7"/>
      <c r="I115" s="52"/>
      <c r="J115" s="52"/>
      <c r="K115" s="52"/>
      <c r="L115" s="52"/>
      <c r="N115" s="52"/>
      <c r="O115" s="52"/>
      <c r="P115" s="52"/>
    </row>
    <row r="116" spans="1:16" s="14" customFormat="1">
      <c r="A116" s="60"/>
      <c r="B116" s="60"/>
      <c r="D116" s="7"/>
      <c r="E116" s="7"/>
      <c r="F116" s="7"/>
      <c r="G116" s="7"/>
      <c r="H116" s="7"/>
      <c r="I116" s="52"/>
      <c r="J116" s="52"/>
      <c r="K116" s="52"/>
      <c r="L116" s="52"/>
      <c r="N116" s="52"/>
      <c r="O116" s="52"/>
      <c r="P116" s="52"/>
    </row>
    <row r="117" spans="1:16" s="14" customFormat="1">
      <c r="A117" s="60"/>
      <c r="B117" s="60"/>
      <c r="D117" s="7"/>
      <c r="E117" s="7"/>
      <c r="F117" s="7"/>
      <c r="G117" s="7"/>
      <c r="H117" s="7"/>
      <c r="I117" s="52"/>
      <c r="J117" s="52"/>
      <c r="K117" s="52"/>
      <c r="L117" s="52"/>
      <c r="N117" s="52"/>
      <c r="O117" s="52"/>
      <c r="P117" s="52"/>
    </row>
    <row r="118" spans="1:16" s="14" customFormat="1">
      <c r="A118" s="60"/>
      <c r="B118" s="60"/>
      <c r="D118" s="7"/>
      <c r="E118" s="7"/>
      <c r="F118" s="7"/>
      <c r="G118" s="7"/>
      <c r="H118" s="7"/>
      <c r="I118" s="52"/>
      <c r="J118" s="52"/>
      <c r="K118" s="52"/>
      <c r="L118" s="52"/>
      <c r="N118" s="52"/>
      <c r="O118" s="52"/>
      <c r="P118" s="52"/>
    </row>
    <row r="119" spans="1:16" s="14" customFormat="1">
      <c r="A119" s="60"/>
      <c r="B119" s="60"/>
      <c r="D119" s="7"/>
      <c r="E119" s="7"/>
      <c r="F119" s="7"/>
      <c r="G119" s="7"/>
      <c r="H119" s="7"/>
      <c r="I119" s="52"/>
      <c r="J119" s="52"/>
      <c r="K119" s="52"/>
      <c r="L119" s="52"/>
      <c r="N119" s="52"/>
      <c r="O119" s="52"/>
      <c r="P119" s="52"/>
    </row>
    <row r="120" spans="1:16" s="14" customFormat="1">
      <c r="A120" s="60"/>
      <c r="B120" s="60"/>
      <c r="D120" s="7"/>
      <c r="E120" s="7"/>
      <c r="F120" s="7"/>
      <c r="G120" s="7"/>
      <c r="H120" s="7"/>
      <c r="I120" s="52"/>
      <c r="J120" s="52"/>
      <c r="K120" s="52"/>
      <c r="L120" s="52"/>
      <c r="N120" s="52"/>
      <c r="O120" s="52"/>
      <c r="P120" s="52"/>
    </row>
    <row r="121" spans="1:16" s="14" customFormat="1">
      <c r="A121" s="60"/>
      <c r="B121" s="60"/>
      <c r="D121" s="7"/>
      <c r="E121" s="7"/>
      <c r="F121" s="7"/>
      <c r="G121" s="7"/>
      <c r="H121" s="7"/>
      <c r="I121" s="52"/>
      <c r="J121" s="52"/>
      <c r="K121" s="52"/>
      <c r="L121" s="52"/>
      <c r="N121" s="52"/>
      <c r="O121" s="52"/>
      <c r="P121" s="52"/>
    </row>
    <row r="122" spans="1:16" s="14" customFormat="1">
      <c r="A122" s="60"/>
      <c r="B122" s="60"/>
      <c r="D122" s="7"/>
      <c r="E122" s="7"/>
      <c r="F122" s="7"/>
      <c r="G122" s="7"/>
      <c r="H122" s="7"/>
      <c r="I122" s="52"/>
      <c r="J122" s="52"/>
      <c r="K122" s="52"/>
      <c r="L122" s="52"/>
      <c r="N122" s="52"/>
      <c r="O122" s="52"/>
      <c r="P122" s="52"/>
    </row>
    <row r="123" spans="1:16" s="14" customFormat="1">
      <c r="A123" s="60"/>
      <c r="B123" s="60"/>
      <c r="D123" s="7"/>
      <c r="E123" s="7"/>
      <c r="F123" s="7"/>
      <c r="G123" s="7"/>
      <c r="H123" s="7"/>
      <c r="I123" s="52"/>
      <c r="J123" s="52"/>
      <c r="K123" s="52"/>
      <c r="L123" s="52"/>
      <c r="N123" s="52"/>
      <c r="O123" s="52"/>
      <c r="P123" s="52"/>
    </row>
    <row r="124" spans="1:16" s="14" customFormat="1">
      <c r="A124" s="60"/>
      <c r="B124" s="60"/>
      <c r="D124" s="7"/>
      <c r="E124" s="7"/>
      <c r="F124" s="7"/>
      <c r="G124" s="7"/>
      <c r="H124" s="7"/>
      <c r="I124" s="52"/>
      <c r="J124" s="52"/>
      <c r="K124" s="52"/>
      <c r="L124" s="52"/>
      <c r="N124" s="52"/>
      <c r="O124" s="52"/>
      <c r="P124" s="52"/>
    </row>
    <row r="125" spans="1:16" s="14" customFormat="1">
      <c r="A125" s="60"/>
      <c r="B125" s="60"/>
      <c r="D125" s="7"/>
      <c r="E125" s="7"/>
      <c r="F125" s="7"/>
      <c r="G125" s="7"/>
      <c r="H125" s="7"/>
      <c r="I125" s="52"/>
      <c r="J125" s="52"/>
      <c r="K125" s="52"/>
      <c r="L125" s="52"/>
      <c r="N125" s="52"/>
      <c r="O125" s="52"/>
      <c r="P125" s="52"/>
    </row>
    <row r="126" spans="1:16" s="14" customFormat="1">
      <c r="A126" s="60"/>
      <c r="B126" s="60"/>
      <c r="D126" s="7"/>
      <c r="E126" s="7"/>
      <c r="F126" s="7"/>
      <c r="G126" s="7"/>
      <c r="H126" s="7"/>
      <c r="I126" s="52"/>
      <c r="J126" s="52"/>
      <c r="K126" s="52"/>
      <c r="L126" s="52"/>
      <c r="N126" s="52"/>
      <c r="O126" s="52"/>
      <c r="P126" s="52"/>
    </row>
    <row r="127" spans="1:16" s="14" customFormat="1">
      <c r="A127" s="60"/>
      <c r="B127" s="60"/>
      <c r="D127" s="7"/>
      <c r="E127" s="7"/>
      <c r="F127" s="7"/>
      <c r="G127" s="7"/>
      <c r="H127" s="7"/>
      <c r="I127" s="52"/>
      <c r="J127" s="52"/>
      <c r="K127" s="52"/>
      <c r="L127" s="52"/>
      <c r="N127" s="52"/>
      <c r="O127" s="52"/>
      <c r="P127" s="52"/>
    </row>
    <row r="128" spans="1:16" s="14" customFormat="1">
      <c r="A128" s="60"/>
      <c r="B128" s="60"/>
      <c r="D128" s="7"/>
      <c r="E128" s="7"/>
      <c r="F128" s="7"/>
      <c r="G128" s="7"/>
      <c r="H128" s="7"/>
      <c r="I128" s="52"/>
      <c r="J128" s="52"/>
      <c r="K128" s="52"/>
      <c r="L128" s="52"/>
      <c r="N128" s="52"/>
      <c r="O128" s="52"/>
      <c r="P128" s="52"/>
    </row>
    <row r="129" spans="1:16" s="14" customFormat="1">
      <c r="A129" s="60"/>
      <c r="B129" s="60"/>
      <c r="D129" s="7"/>
      <c r="E129" s="7"/>
      <c r="F129" s="7"/>
      <c r="G129" s="7"/>
      <c r="H129" s="7"/>
      <c r="I129" s="52"/>
      <c r="J129" s="52"/>
      <c r="K129" s="52"/>
      <c r="L129" s="52"/>
      <c r="N129" s="52"/>
      <c r="O129" s="52"/>
      <c r="P129" s="52"/>
    </row>
    <row r="130" spans="1:16" s="14" customFormat="1">
      <c r="A130" s="60"/>
      <c r="B130" s="60"/>
      <c r="D130" s="7"/>
      <c r="E130" s="7"/>
      <c r="F130" s="7"/>
      <c r="G130" s="7"/>
      <c r="H130" s="7"/>
      <c r="I130" s="52"/>
      <c r="J130" s="52"/>
      <c r="K130" s="52"/>
      <c r="L130" s="52"/>
      <c r="N130" s="52"/>
      <c r="O130" s="52"/>
      <c r="P130" s="52"/>
    </row>
    <row r="131" spans="1:16" s="14" customFormat="1">
      <c r="A131" s="60"/>
      <c r="B131" s="60"/>
      <c r="D131" s="7"/>
      <c r="E131" s="7"/>
      <c r="F131" s="7"/>
      <c r="G131" s="7"/>
      <c r="H131" s="7"/>
      <c r="I131" s="52"/>
      <c r="J131" s="52"/>
      <c r="K131" s="52"/>
      <c r="L131" s="52"/>
      <c r="N131" s="52"/>
      <c r="O131" s="52"/>
      <c r="P131" s="52"/>
    </row>
    <row r="132" spans="1:16" s="14" customFormat="1">
      <c r="A132" s="60"/>
      <c r="B132" s="60"/>
      <c r="D132" s="7"/>
      <c r="E132" s="7"/>
      <c r="F132" s="7"/>
      <c r="G132" s="7"/>
      <c r="H132" s="7"/>
      <c r="I132" s="52"/>
      <c r="J132" s="52"/>
      <c r="K132" s="52"/>
      <c r="L132" s="52"/>
      <c r="N132" s="52"/>
      <c r="O132" s="52"/>
      <c r="P132" s="52"/>
    </row>
    <row r="133" spans="1:16" s="14" customFormat="1">
      <c r="A133" s="60"/>
      <c r="B133" s="60"/>
      <c r="D133" s="7"/>
      <c r="E133" s="7"/>
      <c r="F133" s="7"/>
      <c r="G133" s="7"/>
      <c r="H133" s="7"/>
      <c r="I133" s="52"/>
      <c r="J133" s="52"/>
      <c r="K133" s="52"/>
      <c r="L133" s="52"/>
      <c r="N133" s="52"/>
      <c r="O133" s="52"/>
      <c r="P133" s="52"/>
    </row>
    <row r="134" spans="1:16" s="14" customFormat="1">
      <c r="A134" s="60"/>
      <c r="B134" s="60"/>
      <c r="D134" s="7"/>
      <c r="E134" s="7"/>
      <c r="F134" s="7"/>
      <c r="G134" s="7"/>
      <c r="H134" s="7"/>
      <c r="I134" s="52"/>
      <c r="J134" s="52"/>
      <c r="K134" s="52"/>
      <c r="L134" s="52"/>
      <c r="N134" s="52"/>
      <c r="O134" s="52"/>
      <c r="P134" s="52"/>
    </row>
    <row r="135" spans="1:16" s="14" customFormat="1">
      <c r="A135" s="60"/>
      <c r="B135" s="60"/>
      <c r="D135" s="7"/>
      <c r="E135" s="7"/>
      <c r="F135" s="7"/>
      <c r="G135" s="7"/>
      <c r="H135" s="7"/>
      <c r="I135" s="52"/>
      <c r="J135" s="52"/>
      <c r="K135" s="52"/>
      <c r="L135" s="52"/>
      <c r="N135" s="52"/>
      <c r="O135" s="52"/>
      <c r="P135" s="52"/>
    </row>
    <row r="136" spans="1:16" s="14" customFormat="1">
      <c r="A136" s="60"/>
      <c r="B136" s="60"/>
      <c r="D136" s="7"/>
      <c r="E136" s="7"/>
      <c r="F136" s="7"/>
      <c r="G136" s="7"/>
      <c r="H136" s="7"/>
      <c r="I136" s="52"/>
      <c r="J136" s="52"/>
      <c r="K136" s="52"/>
      <c r="L136" s="52"/>
      <c r="N136" s="52"/>
      <c r="O136" s="52"/>
      <c r="P136" s="52"/>
    </row>
    <row r="137" spans="1:16" s="14" customFormat="1">
      <c r="A137" s="60"/>
      <c r="B137" s="60"/>
      <c r="D137" s="7"/>
      <c r="E137" s="7"/>
      <c r="F137" s="7"/>
      <c r="G137" s="7"/>
      <c r="H137" s="7"/>
      <c r="I137" s="52"/>
      <c r="J137" s="52"/>
      <c r="K137" s="52"/>
      <c r="L137" s="52"/>
      <c r="N137" s="52"/>
      <c r="O137" s="52"/>
      <c r="P137" s="52"/>
    </row>
    <row r="138" spans="1:16" s="14" customFormat="1">
      <c r="A138" s="60"/>
      <c r="B138" s="60"/>
      <c r="D138" s="7"/>
      <c r="E138" s="7"/>
      <c r="F138" s="7"/>
      <c r="G138" s="7"/>
      <c r="H138" s="7"/>
      <c r="I138" s="52"/>
      <c r="J138" s="52"/>
      <c r="K138" s="52"/>
      <c r="L138" s="52"/>
      <c r="N138" s="52"/>
      <c r="O138" s="52"/>
      <c r="P138" s="52"/>
    </row>
    <row r="139" spans="1:16" s="14" customFormat="1">
      <c r="A139" s="60"/>
      <c r="B139" s="60"/>
      <c r="D139" s="7"/>
      <c r="E139" s="7"/>
      <c r="F139" s="7"/>
      <c r="G139" s="7"/>
      <c r="H139" s="7"/>
      <c r="I139" s="52"/>
      <c r="J139" s="52"/>
      <c r="K139" s="52"/>
      <c r="L139" s="52"/>
      <c r="N139" s="52"/>
      <c r="O139" s="52"/>
      <c r="P139" s="52"/>
    </row>
    <row r="140" spans="1:16" s="14" customFormat="1">
      <c r="A140" s="60"/>
      <c r="B140" s="60"/>
      <c r="D140" s="7"/>
      <c r="E140" s="7"/>
      <c r="F140" s="7"/>
      <c r="G140" s="7"/>
      <c r="H140" s="7"/>
      <c r="I140" s="52"/>
      <c r="J140" s="52"/>
      <c r="K140" s="52"/>
      <c r="L140" s="52"/>
      <c r="N140" s="52"/>
      <c r="O140" s="52"/>
      <c r="P140" s="52"/>
    </row>
    <row r="141" spans="1:16" s="14" customFormat="1">
      <c r="A141" s="60"/>
      <c r="B141" s="60"/>
      <c r="D141" s="7"/>
      <c r="E141" s="7"/>
      <c r="F141" s="7"/>
      <c r="G141" s="7"/>
      <c r="H141" s="7"/>
      <c r="I141" s="52"/>
      <c r="J141" s="52"/>
      <c r="K141" s="52"/>
      <c r="L141" s="52"/>
      <c r="N141" s="52"/>
      <c r="O141" s="52"/>
      <c r="P141" s="52"/>
    </row>
    <row r="142" spans="1:16" s="14" customFormat="1">
      <c r="A142" s="60"/>
      <c r="B142" s="60"/>
      <c r="D142" s="7"/>
      <c r="E142" s="7"/>
      <c r="F142" s="7"/>
      <c r="G142" s="7"/>
      <c r="H142" s="7"/>
      <c r="I142" s="52"/>
      <c r="J142" s="52"/>
      <c r="K142" s="52"/>
      <c r="L142" s="52"/>
      <c r="N142" s="52"/>
      <c r="O142" s="52"/>
      <c r="P142" s="52"/>
    </row>
    <row r="143" spans="1:16" s="14" customFormat="1">
      <c r="A143" s="60"/>
      <c r="B143" s="60"/>
      <c r="D143" s="7"/>
      <c r="E143" s="7"/>
      <c r="F143" s="7"/>
      <c r="G143" s="7"/>
      <c r="H143" s="7"/>
      <c r="I143" s="52"/>
      <c r="J143" s="52"/>
      <c r="K143" s="52"/>
      <c r="L143" s="52"/>
      <c r="N143" s="52"/>
      <c r="O143" s="52"/>
      <c r="P143" s="52"/>
    </row>
    <row r="144" spans="1:16" s="14" customFormat="1">
      <c r="A144" s="60"/>
      <c r="B144" s="60"/>
      <c r="D144" s="7"/>
      <c r="E144" s="7"/>
      <c r="F144" s="7"/>
      <c r="G144" s="7"/>
      <c r="H144" s="7"/>
      <c r="I144" s="52"/>
      <c r="J144" s="52"/>
      <c r="K144" s="52"/>
      <c r="L144" s="52"/>
      <c r="N144" s="52"/>
      <c r="O144" s="52"/>
      <c r="P144" s="52"/>
    </row>
    <row r="145" spans="1:16" s="14" customFormat="1">
      <c r="A145" s="60"/>
      <c r="B145" s="60"/>
      <c r="D145" s="7"/>
      <c r="E145" s="7"/>
      <c r="F145" s="7"/>
      <c r="G145" s="7"/>
      <c r="H145" s="7"/>
      <c r="I145" s="52"/>
      <c r="J145" s="52"/>
      <c r="K145" s="52"/>
      <c r="L145" s="52"/>
      <c r="N145" s="52"/>
      <c r="O145" s="52"/>
      <c r="P145" s="52"/>
    </row>
    <row r="146" spans="1:16" s="14" customFormat="1">
      <c r="A146" s="60"/>
      <c r="B146" s="60"/>
      <c r="D146" s="7"/>
      <c r="E146" s="7"/>
      <c r="F146" s="7"/>
      <c r="G146" s="7"/>
      <c r="H146" s="7"/>
      <c r="I146" s="52"/>
      <c r="J146" s="52"/>
      <c r="K146" s="52"/>
      <c r="L146" s="52"/>
      <c r="N146" s="52"/>
      <c r="O146" s="52"/>
      <c r="P146" s="52"/>
    </row>
    <row r="147" spans="1:16" s="14" customFormat="1">
      <c r="A147" s="60"/>
      <c r="B147" s="60"/>
      <c r="D147" s="7"/>
      <c r="E147" s="7"/>
      <c r="F147" s="7"/>
      <c r="G147" s="7"/>
      <c r="H147" s="7"/>
      <c r="I147" s="52"/>
      <c r="J147" s="52"/>
      <c r="K147" s="52"/>
      <c r="L147" s="52"/>
      <c r="N147" s="52"/>
      <c r="O147" s="52"/>
      <c r="P147" s="52"/>
    </row>
    <row r="148" spans="1:16" s="14" customFormat="1">
      <c r="A148" s="60"/>
      <c r="B148" s="60"/>
      <c r="D148" s="7"/>
      <c r="E148" s="7"/>
      <c r="F148" s="7"/>
      <c r="G148" s="7"/>
      <c r="H148" s="7"/>
      <c r="I148" s="52"/>
      <c r="J148" s="52"/>
      <c r="K148" s="52"/>
      <c r="L148" s="52"/>
      <c r="N148" s="52"/>
      <c r="O148" s="52"/>
      <c r="P148" s="52"/>
    </row>
    <row r="149" spans="1:16" s="14" customFormat="1">
      <c r="A149" s="60"/>
      <c r="B149" s="60"/>
      <c r="D149" s="7"/>
      <c r="E149" s="7"/>
      <c r="F149" s="7"/>
      <c r="G149" s="7"/>
      <c r="H149" s="7"/>
      <c r="I149" s="52"/>
      <c r="J149" s="52"/>
      <c r="K149" s="52"/>
      <c r="L149" s="52"/>
      <c r="N149" s="52"/>
      <c r="O149" s="52"/>
      <c r="P149" s="52"/>
    </row>
    <row r="150" spans="1:16" s="14" customFormat="1">
      <c r="A150" s="60"/>
      <c r="B150" s="60"/>
      <c r="D150" s="7"/>
      <c r="E150" s="7"/>
      <c r="F150" s="7"/>
      <c r="G150" s="7"/>
      <c r="H150" s="7"/>
      <c r="I150" s="52"/>
      <c r="J150" s="52"/>
      <c r="K150" s="52"/>
      <c r="L150" s="52"/>
      <c r="N150" s="52"/>
      <c r="O150" s="52"/>
      <c r="P150" s="52"/>
    </row>
    <row r="151" spans="1:16" s="14" customFormat="1">
      <c r="A151" s="60"/>
      <c r="B151" s="60"/>
      <c r="D151" s="7"/>
      <c r="E151" s="7"/>
      <c r="F151" s="7"/>
      <c r="G151" s="7"/>
      <c r="H151" s="7"/>
      <c r="I151" s="52"/>
      <c r="J151" s="52"/>
      <c r="K151" s="52"/>
      <c r="L151" s="52"/>
      <c r="N151" s="52"/>
      <c r="O151" s="52"/>
      <c r="P151" s="52"/>
    </row>
    <row r="152" spans="1:16" s="14" customFormat="1">
      <c r="A152" s="60"/>
      <c r="B152" s="60"/>
      <c r="D152" s="7"/>
      <c r="E152" s="7"/>
      <c r="F152" s="7"/>
      <c r="G152" s="7"/>
      <c r="H152" s="7"/>
      <c r="I152" s="52"/>
      <c r="J152" s="52"/>
      <c r="K152" s="52"/>
      <c r="L152" s="52"/>
      <c r="N152" s="52"/>
      <c r="O152" s="52"/>
      <c r="P152" s="52"/>
    </row>
    <row r="153" spans="1:16" s="14" customFormat="1">
      <c r="A153" s="60"/>
      <c r="B153" s="60"/>
      <c r="D153" s="7"/>
      <c r="E153" s="7"/>
      <c r="F153" s="7"/>
      <c r="G153" s="7"/>
      <c r="H153" s="7"/>
      <c r="I153" s="52"/>
      <c r="J153" s="52"/>
      <c r="K153" s="52"/>
      <c r="L153" s="52"/>
      <c r="N153" s="52"/>
      <c r="O153" s="52"/>
      <c r="P153" s="52"/>
    </row>
    <row r="154" spans="1:16" s="14" customFormat="1">
      <c r="A154" s="60"/>
      <c r="B154" s="60"/>
      <c r="D154" s="7"/>
      <c r="E154" s="7"/>
      <c r="F154" s="7"/>
      <c r="G154" s="7"/>
      <c r="H154" s="7"/>
      <c r="I154" s="52"/>
      <c r="J154" s="52"/>
      <c r="K154" s="52"/>
      <c r="L154" s="52"/>
      <c r="N154" s="52"/>
      <c r="O154" s="52"/>
      <c r="P154" s="52"/>
    </row>
    <row r="155" spans="1:16" s="14" customFormat="1">
      <c r="A155" s="60"/>
      <c r="B155" s="60"/>
      <c r="D155" s="7"/>
      <c r="E155" s="7"/>
      <c r="F155" s="7"/>
      <c r="G155" s="7"/>
      <c r="H155" s="7"/>
      <c r="I155" s="52"/>
      <c r="J155" s="52"/>
      <c r="K155" s="52"/>
      <c r="L155" s="52"/>
      <c r="N155" s="52"/>
      <c r="O155" s="52"/>
      <c r="P155" s="52"/>
    </row>
    <row r="156" spans="1:16" s="14" customFormat="1">
      <c r="A156" s="60"/>
      <c r="B156" s="60"/>
      <c r="D156" s="7"/>
      <c r="E156" s="7"/>
      <c r="F156" s="7"/>
      <c r="G156" s="7"/>
      <c r="H156" s="7"/>
      <c r="I156" s="52"/>
      <c r="J156" s="52"/>
      <c r="K156" s="52"/>
      <c r="L156" s="52"/>
      <c r="N156" s="52"/>
      <c r="O156" s="52"/>
      <c r="P156" s="52"/>
    </row>
    <row r="157" spans="1:16" s="14" customFormat="1">
      <c r="A157" s="60"/>
      <c r="B157" s="60"/>
      <c r="D157" s="7"/>
      <c r="E157" s="7"/>
      <c r="F157" s="7"/>
      <c r="G157" s="7"/>
      <c r="H157" s="7"/>
      <c r="I157" s="52"/>
      <c r="J157" s="52"/>
      <c r="K157" s="52"/>
      <c r="L157" s="52"/>
      <c r="N157" s="52"/>
      <c r="O157" s="52"/>
      <c r="P157" s="52"/>
    </row>
    <row r="158" spans="1:16" s="14" customFormat="1">
      <c r="A158" s="60"/>
      <c r="B158" s="60"/>
      <c r="D158" s="7"/>
      <c r="E158" s="7"/>
      <c r="F158" s="7"/>
      <c r="G158" s="7"/>
      <c r="H158" s="7"/>
      <c r="I158" s="52"/>
      <c r="J158" s="52"/>
      <c r="K158" s="52"/>
      <c r="L158" s="52"/>
      <c r="N158" s="52"/>
      <c r="O158" s="52"/>
      <c r="P158" s="52"/>
    </row>
    <row r="159" spans="1:16" s="14" customFormat="1">
      <c r="A159" s="60"/>
      <c r="B159" s="60"/>
      <c r="D159" s="7"/>
      <c r="E159" s="7"/>
      <c r="F159" s="7"/>
      <c r="G159" s="7"/>
      <c r="H159" s="7"/>
      <c r="I159" s="52"/>
      <c r="J159" s="52"/>
      <c r="K159" s="52"/>
      <c r="L159" s="52"/>
      <c r="N159" s="52"/>
      <c r="O159" s="52"/>
      <c r="P159" s="52"/>
    </row>
    <row r="160" spans="1:16" s="14" customFormat="1">
      <c r="A160" s="60"/>
      <c r="B160" s="60"/>
      <c r="D160" s="7"/>
      <c r="E160" s="7"/>
      <c r="F160" s="7"/>
      <c r="G160" s="7"/>
      <c r="H160" s="7"/>
      <c r="I160" s="52"/>
      <c r="J160" s="52"/>
      <c r="K160" s="52"/>
      <c r="L160" s="52"/>
      <c r="N160" s="52"/>
      <c r="O160" s="52"/>
      <c r="P160" s="52"/>
    </row>
    <row r="161" spans="1:16" s="14" customFormat="1">
      <c r="A161" s="60"/>
      <c r="B161" s="60"/>
      <c r="D161" s="7"/>
      <c r="E161" s="7"/>
      <c r="F161" s="7"/>
      <c r="G161" s="7"/>
      <c r="H161" s="7"/>
      <c r="I161" s="52"/>
      <c r="J161" s="52"/>
      <c r="K161" s="52"/>
      <c r="L161" s="52"/>
      <c r="N161" s="52"/>
      <c r="O161" s="52"/>
      <c r="P161" s="52"/>
    </row>
    <row r="162" spans="1:16" s="14" customFormat="1">
      <c r="A162" s="60"/>
      <c r="B162" s="60"/>
      <c r="D162" s="7"/>
      <c r="E162" s="7"/>
      <c r="F162" s="7"/>
      <c r="G162" s="7"/>
      <c r="H162" s="7"/>
      <c r="I162" s="52"/>
      <c r="J162" s="52"/>
      <c r="K162" s="52"/>
      <c r="L162" s="52"/>
      <c r="N162" s="52"/>
      <c r="O162" s="52"/>
      <c r="P162" s="52"/>
    </row>
    <row r="163" spans="1:16" s="14" customFormat="1">
      <c r="A163" s="60"/>
      <c r="B163" s="60"/>
      <c r="D163" s="7"/>
      <c r="E163" s="7"/>
      <c r="F163" s="7"/>
      <c r="G163" s="7"/>
      <c r="H163" s="7"/>
      <c r="I163" s="52"/>
      <c r="J163" s="52"/>
      <c r="K163" s="52"/>
      <c r="L163" s="52"/>
      <c r="N163" s="52"/>
      <c r="O163" s="52"/>
      <c r="P163" s="52"/>
    </row>
    <row r="164" spans="1:16" s="14" customFormat="1">
      <c r="A164" s="60"/>
      <c r="B164" s="60"/>
      <c r="D164" s="7"/>
      <c r="E164" s="7"/>
      <c r="F164" s="7"/>
      <c r="G164" s="7"/>
      <c r="H164" s="7"/>
      <c r="I164" s="52"/>
      <c r="J164" s="52"/>
      <c r="K164" s="52"/>
      <c r="L164" s="52"/>
      <c r="N164" s="52"/>
      <c r="O164" s="52"/>
      <c r="P164" s="52"/>
    </row>
    <row r="165" spans="1:16" s="14" customFormat="1">
      <c r="A165" s="60"/>
      <c r="B165" s="60"/>
      <c r="D165" s="7"/>
      <c r="E165" s="7"/>
      <c r="F165" s="7"/>
      <c r="G165" s="7"/>
      <c r="H165" s="7"/>
      <c r="I165" s="52"/>
      <c r="J165" s="52"/>
      <c r="K165" s="52"/>
      <c r="L165" s="52"/>
      <c r="N165" s="52"/>
      <c r="O165" s="52"/>
      <c r="P165" s="52"/>
    </row>
    <row r="166" spans="1:16" s="14" customFormat="1">
      <c r="A166" s="60"/>
      <c r="B166" s="60"/>
      <c r="D166" s="7"/>
      <c r="E166" s="7"/>
      <c r="F166" s="7"/>
      <c r="G166" s="7"/>
      <c r="H166" s="7"/>
      <c r="I166" s="52"/>
      <c r="J166" s="52"/>
      <c r="K166" s="52"/>
      <c r="L166" s="52"/>
      <c r="N166" s="52"/>
      <c r="O166" s="52"/>
      <c r="P166" s="52"/>
    </row>
    <row r="167" spans="1:16" s="14" customFormat="1">
      <c r="A167" s="60"/>
      <c r="B167" s="60"/>
      <c r="D167" s="7"/>
      <c r="E167" s="7"/>
      <c r="F167" s="7"/>
      <c r="G167" s="7"/>
      <c r="H167" s="7"/>
      <c r="I167" s="52"/>
      <c r="J167" s="52"/>
      <c r="K167" s="52"/>
      <c r="L167" s="52"/>
      <c r="N167" s="52"/>
      <c r="O167" s="52"/>
      <c r="P167" s="52"/>
    </row>
    <row r="168" spans="1:16" s="14" customFormat="1">
      <c r="A168" s="60"/>
      <c r="B168" s="60"/>
      <c r="D168" s="7"/>
      <c r="E168" s="7"/>
      <c r="F168" s="7"/>
      <c r="G168" s="7"/>
      <c r="H168" s="7"/>
      <c r="I168" s="52"/>
      <c r="J168" s="52"/>
      <c r="K168" s="52"/>
      <c r="L168" s="52"/>
      <c r="N168" s="52"/>
      <c r="O168" s="52"/>
      <c r="P168" s="52"/>
    </row>
    <row r="169" spans="1:16" s="14" customFormat="1">
      <c r="A169" s="60"/>
      <c r="B169" s="60"/>
      <c r="D169" s="7"/>
      <c r="E169" s="7"/>
      <c r="F169" s="7"/>
      <c r="G169" s="7"/>
      <c r="H169" s="7"/>
      <c r="I169" s="52"/>
      <c r="J169" s="52"/>
      <c r="K169" s="52"/>
      <c r="L169" s="52"/>
      <c r="N169" s="52"/>
      <c r="O169" s="52"/>
      <c r="P169" s="52"/>
    </row>
    <row r="170" spans="1:16" s="14" customFormat="1">
      <c r="A170" s="60"/>
      <c r="B170" s="60"/>
      <c r="D170" s="7"/>
      <c r="E170" s="7"/>
      <c r="F170" s="7"/>
      <c r="G170" s="7"/>
      <c r="H170" s="7"/>
      <c r="I170" s="52"/>
      <c r="J170" s="52"/>
      <c r="K170" s="52"/>
      <c r="L170" s="52"/>
      <c r="N170" s="52"/>
      <c r="O170" s="52"/>
      <c r="P170" s="52"/>
    </row>
    <row r="171" spans="1:16" s="14" customFormat="1">
      <c r="A171" s="60"/>
      <c r="B171" s="60"/>
      <c r="D171" s="7"/>
      <c r="E171" s="7"/>
      <c r="F171" s="7"/>
      <c r="G171" s="7"/>
      <c r="H171" s="7"/>
      <c r="I171" s="52"/>
      <c r="J171" s="52"/>
      <c r="K171" s="52"/>
      <c r="L171" s="52"/>
      <c r="N171" s="52"/>
      <c r="O171" s="52"/>
      <c r="P171" s="52"/>
    </row>
    <row r="172" spans="1:16" s="14" customFormat="1">
      <c r="A172" s="60"/>
      <c r="B172" s="60"/>
      <c r="D172" s="7"/>
      <c r="E172" s="7"/>
      <c r="F172" s="7"/>
      <c r="G172" s="7"/>
      <c r="H172" s="7"/>
      <c r="I172" s="52"/>
      <c r="J172" s="52"/>
      <c r="K172" s="52"/>
      <c r="L172" s="52"/>
      <c r="N172" s="52"/>
      <c r="O172" s="52"/>
      <c r="P172" s="52"/>
    </row>
    <row r="173" spans="1:16" s="14" customFormat="1">
      <c r="A173" s="60"/>
      <c r="B173" s="60"/>
      <c r="D173" s="7"/>
      <c r="E173" s="7"/>
      <c r="F173" s="7"/>
      <c r="G173" s="7"/>
      <c r="H173" s="7"/>
      <c r="I173" s="52"/>
      <c r="J173" s="52"/>
      <c r="K173" s="52"/>
      <c r="L173" s="52"/>
      <c r="N173" s="52"/>
      <c r="O173" s="52"/>
      <c r="P173" s="52"/>
    </row>
    <row r="174" spans="1:16" s="14" customFormat="1">
      <c r="A174" s="60"/>
      <c r="B174" s="60"/>
      <c r="D174" s="7"/>
      <c r="E174" s="7"/>
      <c r="F174" s="7"/>
      <c r="G174" s="7"/>
      <c r="H174" s="7"/>
      <c r="I174" s="52"/>
      <c r="J174" s="52"/>
      <c r="K174" s="52"/>
      <c r="L174" s="52"/>
      <c r="N174" s="52"/>
      <c r="O174" s="52"/>
      <c r="P174" s="52"/>
    </row>
    <row r="175" spans="1:16" s="14" customFormat="1">
      <c r="A175" s="60"/>
      <c r="B175" s="60"/>
      <c r="D175" s="7"/>
      <c r="E175" s="7"/>
      <c r="F175" s="7"/>
      <c r="G175" s="7"/>
      <c r="H175" s="7"/>
      <c r="I175" s="52"/>
      <c r="J175" s="52"/>
      <c r="K175" s="52"/>
      <c r="L175" s="52"/>
      <c r="N175" s="52"/>
      <c r="O175" s="52"/>
      <c r="P175" s="52"/>
    </row>
    <row r="176" spans="1:16" s="14" customFormat="1">
      <c r="A176" s="60"/>
      <c r="B176" s="60"/>
      <c r="D176" s="7"/>
      <c r="E176" s="7"/>
      <c r="F176" s="7"/>
      <c r="G176" s="7"/>
      <c r="H176" s="7"/>
      <c r="I176" s="52"/>
      <c r="J176" s="52"/>
      <c r="K176" s="52"/>
      <c r="L176" s="52"/>
      <c r="N176" s="52"/>
      <c r="O176" s="52"/>
      <c r="P176" s="52"/>
    </row>
    <row r="177" spans="1:16" s="14" customFormat="1">
      <c r="A177" s="60"/>
      <c r="B177" s="60"/>
      <c r="D177" s="7"/>
      <c r="E177" s="7"/>
      <c r="F177" s="7"/>
      <c r="G177" s="7"/>
      <c r="H177" s="7"/>
      <c r="I177" s="52"/>
      <c r="J177" s="52"/>
      <c r="K177" s="52"/>
      <c r="L177" s="52"/>
      <c r="N177" s="52"/>
      <c r="O177" s="52"/>
      <c r="P177" s="52"/>
    </row>
    <row r="178" spans="1:16" s="14" customFormat="1">
      <c r="A178" s="60"/>
      <c r="B178" s="60"/>
      <c r="D178" s="7"/>
      <c r="E178" s="7"/>
      <c r="F178" s="7"/>
      <c r="G178" s="7"/>
      <c r="H178" s="7"/>
      <c r="I178" s="52"/>
      <c r="J178" s="52"/>
      <c r="K178" s="52"/>
      <c r="L178" s="52"/>
      <c r="N178" s="52"/>
      <c r="O178" s="52"/>
      <c r="P178" s="52"/>
    </row>
    <row r="179" spans="1:16" s="14" customFormat="1">
      <c r="A179" s="60"/>
      <c r="B179" s="60"/>
      <c r="D179" s="7"/>
      <c r="E179" s="7"/>
      <c r="F179" s="7"/>
      <c r="G179" s="7"/>
      <c r="H179" s="7"/>
      <c r="I179" s="52"/>
      <c r="J179" s="52"/>
      <c r="K179" s="52"/>
      <c r="L179" s="52"/>
      <c r="N179" s="52"/>
      <c r="O179" s="52"/>
      <c r="P179" s="52"/>
    </row>
    <row r="180" spans="1:16" s="14" customFormat="1">
      <c r="A180" s="60"/>
      <c r="B180" s="60"/>
      <c r="D180" s="7"/>
      <c r="E180" s="7"/>
      <c r="F180" s="7"/>
      <c r="G180" s="7"/>
      <c r="H180" s="7"/>
      <c r="I180" s="52"/>
      <c r="J180" s="52"/>
      <c r="K180" s="52"/>
      <c r="L180" s="52"/>
      <c r="N180" s="52"/>
      <c r="O180" s="52"/>
      <c r="P180" s="52"/>
    </row>
    <row r="181" spans="1:16" s="14" customFormat="1">
      <c r="A181" s="60"/>
      <c r="B181" s="60"/>
      <c r="D181" s="7"/>
      <c r="E181" s="7"/>
      <c r="F181" s="7"/>
      <c r="G181" s="7"/>
      <c r="H181" s="7"/>
      <c r="I181" s="52"/>
      <c r="J181" s="52"/>
      <c r="K181" s="52"/>
      <c r="L181" s="52"/>
      <c r="N181" s="52"/>
      <c r="O181" s="52"/>
      <c r="P181" s="52"/>
    </row>
    <row r="182" spans="1:16" s="14" customFormat="1">
      <c r="A182" s="60"/>
      <c r="B182" s="60"/>
      <c r="D182" s="7"/>
      <c r="E182" s="7"/>
      <c r="F182" s="7"/>
      <c r="G182" s="7"/>
      <c r="H182" s="7"/>
      <c r="I182" s="52"/>
      <c r="J182" s="52"/>
      <c r="K182" s="52"/>
      <c r="L182" s="52"/>
      <c r="N182" s="52"/>
      <c r="O182" s="52"/>
      <c r="P182" s="52"/>
    </row>
    <row r="183" spans="1:16" s="14" customFormat="1">
      <c r="A183" s="60"/>
      <c r="B183" s="60"/>
      <c r="D183" s="7"/>
      <c r="E183" s="7"/>
      <c r="F183" s="7"/>
      <c r="G183" s="7"/>
      <c r="H183" s="7"/>
      <c r="I183" s="52"/>
      <c r="J183" s="52"/>
      <c r="K183" s="52"/>
      <c r="L183" s="52"/>
      <c r="N183" s="52"/>
      <c r="O183" s="52"/>
      <c r="P183" s="52"/>
    </row>
    <row r="184" spans="1:16" s="14" customFormat="1">
      <c r="A184" s="60"/>
      <c r="B184" s="60"/>
      <c r="D184" s="7"/>
      <c r="E184" s="7"/>
      <c r="F184" s="7"/>
      <c r="G184" s="7"/>
      <c r="H184" s="7"/>
      <c r="I184" s="52"/>
      <c r="J184" s="52"/>
      <c r="K184" s="52"/>
      <c r="L184" s="52"/>
      <c r="N184" s="52"/>
      <c r="O184" s="52"/>
      <c r="P184" s="52"/>
    </row>
    <row r="185" spans="1:16" s="14" customFormat="1">
      <c r="A185" s="60"/>
      <c r="B185" s="60"/>
      <c r="D185" s="7"/>
      <c r="E185" s="7"/>
      <c r="F185" s="7"/>
      <c r="G185" s="7"/>
      <c r="H185" s="7"/>
      <c r="I185" s="52"/>
      <c r="J185" s="52"/>
      <c r="K185" s="52"/>
      <c r="L185" s="52"/>
      <c r="N185" s="52"/>
      <c r="O185" s="52"/>
      <c r="P185" s="52"/>
    </row>
    <row r="186" spans="1:16" s="14" customFormat="1">
      <c r="A186" s="60"/>
      <c r="B186" s="60"/>
      <c r="D186" s="7"/>
      <c r="E186" s="7"/>
      <c r="F186" s="7"/>
      <c r="G186" s="7"/>
      <c r="H186" s="7"/>
      <c r="I186" s="52"/>
      <c r="J186" s="52"/>
      <c r="K186" s="52"/>
      <c r="L186" s="52"/>
      <c r="N186" s="52"/>
      <c r="O186" s="52"/>
      <c r="P186" s="52"/>
    </row>
    <row r="187" spans="1:16" s="14" customFormat="1">
      <c r="A187" s="60"/>
      <c r="B187" s="60"/>
      <c r="D187" s="7"/>
      <c r="E187" s="7"/>
      <c r="F187" s="7"/>
      <c r="G187" s="7"/>
      <c r="H187" s="7"/>
      <c r="I187" s="52"/>
      <c r="J187" s="52"/>
      <c r="K187" s="52"/>
      <c r="L187" s="52"/>
      <c r="N187" s="52"/>
      <c r="O187" s="52"/>
      <c r="P187" s="52"/>
    </row>
    <row r="188" spans="1:16" s="14" customFormat="1">
      <c r="A188" s="60"/>
      <c r="B188" s="60"/>
      <c r="D188" s="7"/>
      <c r="E188" s="7"/>
      <c r="F188" s="7"/>
      <c r="G188" s="7"/>
      <c r="H188" s="7"/>
      <c r="I188" s="52"/>
      <c r="J188" s="52"/>
      <c r="K188" s="52"/>
      <c r="L188" s="52"/>
      <c r="N188" s="52"/>
      <c r="O188" s="52"/>
      <c r="P188" s="52"/>
    </row>
    <row r="189" spans="1:16" s="14" customFormat="1">
      <c r="A189" s="60"/>
      <c r="B189" s="60"/>
      <c r="D189" s="7"/>
      <c r="E189" s="7"/>
      <c r="F189" s="7"/>
      <c r="G189" s="7"/>
      <c r="H189" s="7"/>
      <c r="I189" s="52"/>
      <c r="J189" s="52"/>
      <c r="K189" s="52"/>
      <c r="L189" s="52"/>
      <c r="N189" s="52"/>
      <c r="O189" s="52"/>
      <c r="P189" s="52"/>
    </row>
    <row r="190" spans="1:16" s="14" customFormat="1">
      <c r="A190" s="60"/>
      <c r="B190" s="60"/>
      <c r="D190" s="7"/>
      <c r="E190" s="7"/>
      <c r="F190" s="7"/>
      <c r="G190" s="7"/>
      <c r="H190" s="7"/>
      <c r="I190" s="52"/>
      <c r="J190" s="52"/>
      <c r="K190" s="52"/>
      <c r="L190" s="52"/>
      <c r="N190" s="52"/>
      <c r="O190" s="52"/>
      <c r="P190" s="52"/>
    </row>
    <row r="191" spans="1:16" s="14" customFormat="1">
      <c r="A191" s="60"/>
      <c r="B191" s="60"/>
      <c r="D191" s="7"/>
      <c r="E191" s="7"/>
      <c r="F191" s="7"/>
      <c r="G191" s="7"/>
      <c r="H191" s="7"/>
      <c r="I191" s="52"/>
      <c r="J191" s="52"/>
      <c r="K191" s="52"/>
      <c r="L191" s="52"/>
      <c r="N191" s="52"/>
      <c r="O191" s="52"/>
      <c r="P191" s="52"/>
    </row>
    <row r="192" spans="1:16" s="14" customFormat="1">
      <c r="A192" s="60"/>
      <c r="B192" s="60"/>
      <c r="D192" s="7"/>
      <c r="E192" s="7"/>
      <c r="F192" s="7"/>
      <c r="G192" s="7"/>
      <c r="H192" s="7"/>
      <c r="I192" s="52"/>
      <c r="J192" s="52"/>
      <c r="K192" s="52"/>
      <c r="L192" s="52"/>
      <c r="N192" s="52"/>
      <c r="O192" s="52"/>
      <c r="P192" s="52"/>
    </row>
    <row r="193" spans="1:16" s="14" customFormat="1">
      <c r="A193" s="60"/>
      <c r="B193" s="60"/>
      <c r="D193" s="7"/>
      <c r="E193" s="7"/>
      <c r="F193" s="7"/>
      <c r="G193" s="7"/>
      <c r="H193" s="7"/>
      <c r="I193" s="52"/>
      <c r="J193" s="52"/>
      <c r="K193" s="52"/>
      <c r="L193" s="52"/>
      <c r="N193" s="52"/>
      <c r="O193" s="52"/>
      <c r="P193" s="52"/>
    </row>
    <row r="194" spans="1:16" s="14" customFormat="1">
      <c r="A194" s="60"/>
      <c r="B194" s="60"/>
      <c r="D194" s="7"/>
      <c r="E194" s="7"/>
      <c r="F194" s="7"/>
      <c r="G194" s="7"/>
      <c r="H194" s="7"/>
      <c r="I194" s="52"/>
      <c r="J194" s="52"/>
      <c r="K194" s="52"/>
      <c r="L194" s="52"/>
      <c r="N194" s="52"/>
      <c r="O194" s="52"/>
      <c r="P194" s="52"/>
    </row>
    <row r="195" spans="1:16" s="14" customFormat="1">
      <c r="A195" s="60"/>
      <c r="B195" s="60"/>
      <c r="D195" s="7"/>
      <c r="E195" s="7"/>
      <c r="F195" s="7"/>
      <c r="G195" s="7"/>
      <c r="H195" s="7"/>
      <c r="I195" s="52"/>
      <c r="J195" s="52"/>
      <c r="K195" s="52"/>
      <c r="L195" s="52"/>
      <c r="N195" s="52"/>
      <c r="O195" s="52"/>
      <c r="P195" s="52"/>
    </row>
    <row r="196" spans="1:16" s="14" customFormat="1">
      <c r="A196" s="60"/>
      <c r="B196" s="60"/>
      <c r="D196" s="7"/>
      <c r="E196" s="7"/>
      <c r="F196" s="7"/>
      <c r="G196" s="7"/>
      <c r="H196" s="7"/>
      <c r="I196" s="52"/>
      <c r="J196" s="52"/>
      <c r="K196" s="52"/>
      <c r="L196" s="52"/>
      <c r="N196" s="52"/>
      <c r="O196" s="52"/>
      <c r="P196" s="52"/>
    </row>
    <row r="197" spans="1:16" s="14" customFormat="1">
      <c r="A197" s="60"/>
      <c r="B197" s="60"/>
      <c r="D197" s="7"/>
      <c r="E197" s="7"/>
      <c r="F197" s="7"/>
      <c r="G197" s="7"/>
      <c r="H197" s="7"/>
      <c r="I197" s="52"/>
      <c r="J197" s="52"/>
      <c r="K197" s="52"/>
      <c r="L197" s="52"/>
      <c r="N197" s="52"/>
      <c r="O197" s="52"/>
      <c r="P197" s="52"/>
    </row>
    <row r="198" spans="1:16" s="14" customFormat="1">
      <c r="A198" s="60"/>
      <c r="B198" s="60"/>
      <c r="D198" s="7"/>
      <c r="E198" s="7"/>
      <c r="F198" s="7"/>
      <c r="G198" s="7"/>
      <c r="H198" s="7"/>
      <c r="I198" s="52"/>
      <c r="J198" s="52"/>
      <c r="K198" s="52"/>
      <c r="L198" s="52"/>
      <c r="N198" s="52"/>
      <c r="O198" s="52"/>
      <c r="P198" s="52"/>
    </row>
    <row r="199" spans="1:16" s="14" customFormat="1">
      <c r="A199" s="60"/>
      <c r="B199" s="60"/>
      <c r="D199" s="7"/>
      <c r="E199" s="7"/>
      <c r="F199" s="7"/>
      <c r="G199" s="7"/>
      <c r="H199" s="7"/>
      <c r="I199" s="52"/>
      <c r="J199" s="52"/>
      <c r="K199" s="52"/>
      <c r="L199" s="52"/>
      <c r="N199" s="52"/>
      <c r="O199" s="52"/>
      <c r="P199" s="52"/>
    </row>
    <row r="200" spans="1:16" s="14" customFormat="1">
      <c r="A200" s="60"/>
      <c r="B200" s="60"/>
      <c r="D200" s="7"/>
      <c r="E200" s="7"/>
      <c r="F200" s="7"/>
      <c r="G200" s="7"/>
      <c r="H200" s="7"/>
      <c r="I200" s="52"/>
      <c r="J200" s="52"/>
      <c r="K200" s="52"/>
      <c r="L200" s="52"/>
      <c r="N200" s="52"/>
      <c r="O200" s="52"/>
      <c r="P200" s="52"/>
    </row>
    <row r="201" spans="1:16" s="14" customFormat="1">
      <c r="A201" s="60"/>
      <c r="B201" s="60"/>
      <c r="D201" s="7"/>
      <c r="E201" s="7"/>
      <c r="F201" s="7"/>
      <c r="G201" s="7"/>
      <c r="H201" s="7"/>
      <c r="I201" s="52"/>
      <c r="J201" s="52"/>
      <c r="K201" s="52"/>
      <c r="L201" s="52"/>
      <c r="N201" s="52"/>
      <c r="O201" s="52"/>
      <c r="P201" s="52"/>
    </row>
    <row r="202" spans="1:16" s="14" customFormat="1">
      <c r="A202" s="60"/>
      <c r="B202" s="60"/>
      <c r="D202" s="7"/>
      <c r="E202" s="7"/>
      <c r="F202" s="7"/>
      <c r="G202" s="7"/>
      <c r="H202" s="7"/>
      <c r="I202" s="52"/>
      <c r="J202" s="52"/>
      <c r="K202" s="52"/>
      <c r="L202" s="52"/>
      <c r="N202" s="52"/>
      <c r="O202" s="52"/>
      <c r="P202" s="52"/>
    </row>
    <row r="203" spans="1:16" s="14" customFormat="1">
      <c r="A203" s="60"/>
      <c r="B203" s="60"/>
      <c r="D203" s="7"/>
      <c r="E203" s="7"/>
      <c r="F203" s="7"/>
      <c r="G203" s="7"/>
      <c r="H203" s="7"/>
      <c r="I203" s="52"/>
      <c r="J203" s="52"/>
      <c r="K203" s="52"/>
      <c r="L203" s="52"/>
      <c r="N203" s="52"/>
      <c r="O203" s="52"/>
      <c r="P203" s="52"/>
    </row>
    <row r="204" spans="1:16" s="14" customFormat="1">
      <c r="A204" s="60"/>
      <c r="B204" s="60"/>
      <c r="D204" s="7"/>
      <c r="E204" s="7"/>
      <c r="F204" s="7"/>
      <c r="G204" s="7"/>
      <c r="H204" s="7"/>
      <c r="I204" s="52"/>
      <c r="J204" s="52"/>
      <c r="K204" s="52"/>
      <c r="L204" s="52"/>
      <c r="N204" s="52"/>
      <c r="O204" s="52"/>
      <c r="P204" s="52"/>
    </row>
    <row r="205" spans="1:16" s="14" customFormat="1">
      <c r="A205" s="60"/>
      <c r="B205" s="60"/>
      <c r="D205" s="7"/>
      <c r="E205" s="7"/>
      <c r="F205" s="7"/>
      <c r="G205" s="7"/>
      <c r="H205" s="7"/>
      <c r="I205" s="52"/>
      <c r="J205" s="52"/>
      <c r="K205" s="52"/>
      <c r="L205" s="52"/>
      <c r="N205" s="52"/>
      <c r="O205" s="52"/>
      <c r="P205" s="52"/>
    </row>
    <row r="206" spans="1:16" s="14" customFormat="1">
      <c r="A206" s="60"/>
      <c r="B206" s="60"/>
      <c r="D206" s="7"/>
      <c r="E206" s="7"/>
      <c r="F206" s="7"/>
      <c r="G206" s="7"/>
      <c r="H206" s="7"/>
      <c r="I206" s="52"/>
      <c r="J206" s="52"/>
      <c r="K206" s="52"/>
      <c r="L206" s="52"/>
      <c r="N206" s="52"/>
      <c r="O206" s="52"/>
      <c r="P206" s="52"/>
    </row>
    <row r="207" spans="1:16" s="14" customFormat="1">
      <c r="A207" s="60"/>
      <c r="B207" s="60"/>
      <c r="D207" s="7"/>
      <c r="E207" s="7"/>
      <c r="F207" s="7"/>
      <c r="G207" s="7"/>
      <c r="H207" s="7"/>
      <c r="I207" s="52"/>
      <c r="J207" s="52"/>
      <c r="K207" s="52"/>
      <c r="L207" s="52"/>
      <c r="N207" s="52"/>
      <c r="O207" s="52"/>
      <c r="P207" s="52"/>
    </row>
    <row r="208" spans="1:16" s="14" customFormat="1">
      <c r="A208" s="60"/>
      <c r="B208" s="60"/>
      <c r="D208" s="7"/>
      <c r="E208" s="7"/>
      <c r="F208" s="7"/>
      <c r="G208" s="7"/>
      <c r="H208" s="7"/>
      <c r="I208" s="52"/>
      <c r="J208" s="52"/>
      <c r="K208" s="52"/>
      <c r="L208" s="52"/>
      <c r="N208" s="52"/>
      <c r="O208" s="52"/>
      <c r="P208" s="52"/>
    </row>
    <row r="209" spans="1:16" s="14" customFormat="1">
      <c r="A209" s="60"/>
      <c r="B209" s="60"/>
      <c r="D209" s="7"/>
      <c r="E209" s="7"/>
      <c r="F209" s="7"/>
      <c r="G209" s="7"/>
      <c r="H209" s="7"/>
      <c r="I209" s="52"/>
      <c r="J209" s="52"/>
      <c r="K209" s="52"/>
      <c r="L209" s="52"/>
      <c r="N209" s="52"/>
      <c r="O209" s="52"/>
      <c r="P209" s="52"/>
    </row>
    <row r="210" spans="1:16" s="14" customFormat="1">
      <c r="A210" s="60"/>
      <c r="B210" s="60"/>
      <c r="D210" s="7"/>
      <c r="E210" s="7"/>
      <c r="F210" s="7"/>
      <c r="G210" s="7"/>
      <c r="H210" s="7"/>
      <c r="I210" s="52"/>
      <c r="J210" s="52"/>
      <c r="K210" s="52"/>
      <c r="L210" s="52"/>
      <c r="N210" s="52"/>
      <c r="O210" s="52"/>
      <c r="P210" s="52"/>
    </row>
    <row r="211" spans="1:16" s="14" customFormat="1">
      <c r="A211" s="60"/>
      <c r="B211" s="60"/>
      <c r="D211" s="7"/>
      <c r="E211" s="7"/>
      <c r="F211" s="7"/>
      <c r="G211" s="7"/>
      <c r="H211" s="7"/>
      <c r="I211" s="52"/>
      <c r="J211" s="52"/>
      <c r="K211" s="52"/>
      <c r="L211" s="52"/>
      <c r="N211" s="52"/>
      <c r="O211" s="52"/>
      <c r="P211" s="52"/>
    </row>
    <row r="212" spans="1:16" s="14" customFormat="1">
      <c r="A212" s="60"/>
      <c r="B212" s="60"/>
      <c r="D212" s="7"/>
      <c r="E212" s="7"/>
      <c r="F212" s="7"/>
      <c r="G212" s="7"/>
      <c r="H212" s="7"/>
      <c r="I212" s="52"/>
      <c r="J212" s="52"/>
      <c r="K212" s="52"/>
      <c r="L212" s="52"/>
      <c r="N212" s="52"/>
      <c r="O212" s="52"/>
      <c r="P212" s="52"/>
    </row>
    <row r="213" spans="1:16" s="14" customFormat="1">
      <c r="A213" s="60"/>
      <c r="B213" s="60"/>
      <c r="D213" s="7"/>
      <c r="E213" s="7"/>
      <c r="F213" s="7"/>
      <c r="G213" s="7"/>
      <c r="H213" s="7"/>
      <c r="I213" s="52"/>
      <c r="J213" s="52"/>
      <c r="K213" s="52"/>
      <c r="L213" s="52"/>
      <c r="N213" s="52"/>
      <c r="O213" s="52"/>
      <c r="P213" s="52"/>
    </row>
    <row r="214" spans="1:16" s="14" customFormat="1">
      <c r="A214" s="60"/>
      <c r="B214" s="60"/>
      <c r="D214" s="7"/>
      <c r="E214" s="7"/>
      <c r="F214" s="7"/>
      <c r="G214" s="7"/>
      <c r="H214" s="7"/>
      <c r="I214" s="52"/>
      <c r="J214" s="52"/>
      <c r="K214" s="52"/>
      <c r="L214" s="52"/>
      <c r="N214" s="52"/>
      <c r="O214" s="52"/>
      <c r="P214" s="52"/>
    </row>
    <row r="215" spans="1:16" s="14" customFormat="1">
      <c r="A215" s="60"/>
      <c r="B215" s="60"/>
      <c r="D215" s="7"/>
      <c r="E215" s="7"/>
      <c r="F215" s="7"/>
      <c r="G215" s="7"/>
      <c r="H215" s="7"/>
      <c r="I215" s="52"/>
      <c r="J215" s="52"/>
      <c r="K215" s="52"/>
      <c r="L215" s="52"/>
      <c r="N215" s="52"/>
      <c r="O215" s="52"/>
      <c r="P215" s="52"/>
    </row>
    <row r="216" spans="1:16" s="14" customFormat="1">
      <c r="A216" s="60"/>
      <c r="B216" s="60"/>
      <c r="D216" s="7"/>
      <c r="E216" s="7"/>
      <c r="F216" s="7"/>
      <c r="G216" s="7"/>
      <c r="H216" s="7"/>
      <c r="I216" s="52"/>
      <c r="J216" s="52"/>
      <c r="K216" s="52"/>
      <c r="L216" s="52"/>
      <c r="N216" s="52"/>
      <c r="O216" s="52"/>
      <c r="P216" s="52"/>
    </row>
    <row r="217" spans="1:16" s="14" customFormat="1">
      <c r="A217" s="60"/>
      <c r="B217" s="60"/>
      <c r="D217" s="7"/>
      <c r="E217" s="7"/>
      <c r="F217" s="7"/>
      <c r="G217" s="7"/>
      <c r="H217" s="7"/>
      <c r="I217" s="52"/>
      <c r="J217" s="52"/>
      <c r="K217" s="52"/>
      <c r="L217" s="52"/>
      <c r="N217" s="52"/>
      <c r="O217" s="52"/>
      <c r="P217" s="52"/>
    </row>
    <row r="218" spans="1:16" s="14" customFormat="1">
      <c r="A218" s="60"/>
      <c r="B218" s="60"/>
      <c r="D218" s="7"/>
      <c r="E218" s="7"/>
      <c r="F218" s="7"/>
      <c r="G218" s="7"/>
      <c r="H218" s="7"/>
      <c r="I218" s="52"/>
      <c r="J218" s="52"/>
      <c r="K218" s="52"/>
      <c r="L218" s="52"/>
      <c r="N218" s="52"/>
      <c r="O218" s="52"/>
      <c r="P218" s="52"/>
    </row>
    <row r="219" spans="1:16" s="14" customFormat="1">
      <c r="A219" s="60"/>
      <c r="B219" s="60"/>
      <c r="D219" s="7"/>
      <c r="E219" s="7"/>
      <c r="F219" s="7"/>
      <c r="G219" s="7"/>
      <c r="H219" s="7"/>
      <c r="I219" s="52"/>
      <c r="J219" s="52"/>
      <c r="K219" s="52"/>
      <c r="L219" s="52"/>
      <c r="N219" s="52"/>
      <c r="O219" s="52"/>
      <c r="P219" s="52"/>
    </row>
    <row r="220" spans="1:16" s="14" customFormat="1">
      <c r="A220" s="60"/>
      <c r="B220" s="60"/>
      <c r="D220" s="7"/>
      <c r="E220" s="7"/>
      <c r="F220" s="7"/>
      <c r="G220" s="7"/>
      <c r="H220" s="7"/>
      <c r="I220" s="52"/>
      <c r="J220" s="52"/>
      <c r="K220" s="52"/>
      <c r="L220" s="52"/>
      <c r="N220" s="52"/>
      <c r="O220" s="52"/>
      <c r="P220" s="52"/>
    </row>
    <row r="221" spans="1:16" s="14" customFormat="1">
      <c r="A221" s="60"/>
      <c r="B221" s="60"/>
      <c r="D221" s="7"/>
      <c r="E221" s="7"/>
      <c r="F221" s="7"/>
      <c r="G221" s="7"/>
      <c r="H221" s="7"/>
      <c r="I221" s="52"/>
      <c r="J221" s="52"/>
      <c r="K221" s="52"/>
      <c r="L221" s="52"/>
      <c r="N221" s="52"/>
      <c r="O221" s="52"/>
      <c r="P221" s="52"/>
    </row>
    <row r="222" spans="1:16" s="14" customFormat="1">
      <c r="A222" s="60"/>
      <c r="B222" s="60"/>
      <c r="D222" s="7"/>
      <c r="E222" s="7"/>
      <c r="F222" s="7"/>
      <c r="G222" s="7"/>
      <c r="H222" s="7"/>
      <c r="I222" s="52"/>
      <c r="J222" s="52"/>
      <c r="K222" s="52"/>
      <c r="L222" s="52"/>
      <c r="N222" s="52"/>
      <c r="O222" s="52"/>
      <c r="P222" s="52"/>
    </row>
    <row r="223" spans="1:16" s="14" customFormat="1">
      <c r="A223" s="60"/>
      <c r="B223" s="60"/>
      <c r="I223" s="52"/>
      <c r="J223" s="52"/>
      <c r="K223" s="52"/>
      <c r="L223" s="52"/>
      <c r="N223" s="52"/>
      <c r="O223" s="52"/>
      <c r="P223" s="52"/>
    </row>
    <row r="224" spans="1:16" s="14" customFormat="1">
      <c r="A224" s="60"/>
      <c r="B224" s="60"/>
      <c r="I224" s="52"/>
      <c r="J224" s="52"/>
      <c r="K224" s="52"/>
      <c r="L224" s="52"/>
      <c r="N224" s="52"/>
      <c r="O224" s="52"/>
      <c r="P224" s="52"/>
    </row>
    <row r="225" spans="1:16" s="14" customFormat="1">
      <c r="A225" s="60"/>
      <c r="B225" s="60"/>
      <c r="I225" s="52"/>
      <c r="J225" s="52"/>
      <c r="K225" s="52"/>
      <c r="L225" s="52"/>
      <c r="N225" s="52"/>
      <c r="O225" s="52"/>
      <c r="P225" s="52"/>
    </row>
    <row r="226" spans="1:16" s="14" customFormat="1">
      <c r="A226" s="60"/>
      <c r="B226" s="60"/>
      <c r="I226" s="52"/>
      <c r="J226" s="52"/>
      <c r="K226" s="52"/>
      <c r="L226" s="52"/>
      <c r="N226" s="52"/>
      <c r="O226" s="52"/>
      <c r="P226" s="52"/>
    </row>
    <row r="227" spans="1:16" s="14" customFormat="1">
      <c r="A227" s="60"/>
      <c r="B227" s="60"/>
      <c r="I227" s="52"/>
      <c r="J227" s="52"/>
      <c r="K227" s="52"/>
      <c r="L227" s="52"/>
      <c r="N227" s="52"/>
      <c r="O227" s="52"/>
      <c r="P227" s="52"/>
    </row>
    <row r="228" spans="1:16" s="14" customFormat="1">
      <c r="A228" s="60"/>
      <c r="B228" s="60"/>
      <c r="I228" s="52"/>
      <c r="J228" s="52"/>
      <c r="K228" s="52"/>
      <c r="L228" s="52"/>
      <c r="N228" s="52"/>
      <c r="O228" s="52"/>
      <c r="P228" s="52"/>
    </row>
    <row r="229" spans="1:16" s="14" customFormat="1">
      <c r="A229" s="60"/>
      <c r="B229" s="60"/>
      <c r="I229" s="52"/>
      <c r="J229" s="52"/>
      <c r="K229" s="52"/>
      <c r="L229" s="52"/>
      <c r="N229" s="52"/>
      <c r="O229" s="52"/>
      <c r="P229" s="52"/>
    </row>
    <row r="230" spans="1:16" s="14" customFormat="1">
      <c r="A230" s="60"/>
      <c r="B230" s="60"/>
      <c r="I230" s="52"/>
      <c r="J230" s="52"/>
      <c r="K230" s="52"/>
      <c r="L230" s="52"/>
      <c r="N230" s="52"/>
      <c r="O230" s="52"/>
      <c r="P230" s="52"/>
    </row>
    <row r="231" spans="1:16" s="14" customFormat="1">
      <c r="A231" s="60"/>
      <c r="B231" s="60"/>
      <c r="I231" s="52"/>
      <c r="J231" s="52"/>
      <c r="K231" s="52"/>
      <c r="L231" s="52"/>
      <c r="N231" s="52"/>
      <c r="O231" s="52"/>
      <c r="P231" s="52"/>
    </row>
    <row r="232" spans="1:16" s="14" customFormat="1">
      <c r="A232" s="60"/>
      <c r="B232" s="60"/>
      <c r="I232" s="52"/>
      <c r="J232" s="52"/>
      <c r="K232" s="52"/>
      <c r="L232" s="52"/>
      <c r="N232" s="52"/>
      <c r="O232" s="52"/>
      <c r="P232" s="52"/>
    </row>
    <row r="233" spans="1:16" s="14" customFormat="1">
      <c r="A233" s="60"/>
      <c r="B233" s="60"/>
      <c r="I233" s="52"/>
      <c r="J233" s="52"/>
      <c r="K233" s="52"/>
      <c r="L233" s="52"/>
      <c r="N233" s="52"/>
      <c r="O233" s="52"/>
      <c r="P233" s="52"/>
    </row>
    <row r="234" spans="1:16" s="14" customFormat="1">
      <c r="A234" s="60"/>
      <c r="B234" s="60"/>
      <c r="I234" s="52"/>
      <c r="J234" s="52"/>
      <c r="K234" s="52"/>
      <c r="L234" s="52"/>
      <c r="N234" s="52"/>
      <c r="O234" s="52"/>
      <c r="P234" s="52"/>
    </row>
    <row r="235" spans="1:16" s="14" customFormat="1">
      <c r="A235" s="60"/>
      <c r="B235" s="60"/>
      <c r="I235" s="52"/>
      <c r="J235" s="52"/>
      <c r="K235" s="52"/>
      <c r="L235" s="52"/>
      <c r="N235" s="52"/>
      <c r="O235" s="52"/>
      <c r="P235" s="52"/>
    </row>
    <row r="236" spans="1:16" s="14" customFormat="1">
      <c r="A236" s="60"/>
      <c r="B236" s="60"/>
      <c r="I236" s="52"/>
      <c r="J236" s="52"/>
      <c r="K236" s="52"/>
      <c r="L236" s="52"/>
      <c r="N236" s="52"/>
      <c r="O236" s="52"/>
      <c r="P236" s="52"/>
    </row>
    <row r="237" spans="1:16" s="14" customFormat="1">
      <c r="A237" s="60"/>
      <c r="B237" s="60"/>
      <c r="I237" s="52"/>
      <c r="J237" s="52"/>
      <c r="K237" s="52"/>
      <c r="L237" s="52"/>
      <c r="N237" s="52"/>
      <c r="O237" s="52"/>
      <c r="P237" s="52"/>
    </row>
    <row r="238" spans="1:16" s="14" customFormat="1">
      <c r="A238" s="60"/>
      <c r="B238" s="60"/>
      <c r="I238" s="52"/>
      <c r="J238" s="52"/>
      <c r="K238" s="52"/>
      <c r="L238" s="52"/>
      <c r="N238" s="52"/>
      <c r="O238" s="52"/>
      <c r="P238" s="52"/>
    </row>
    <row r="239" spans="1:16" s="14" customFormat="1">
      <c r="A239" s="60"/>
      <c r="B239" s="60"/>
      <c r="I239" s="52"/>
      <c r="J239" s="52"/>
      <c r="K239" s="52"/>
      <c r="L239" s="52"/>
      <c r="N239" s="52"/>
      <c r="O239" s="52"/>
      <c r="P239" s="52"/>
    </row>
    <row r="240" spans="1:16" s="14" customFormat="1">
      <c r="A240" s="60"/>
      <c r="B240" s="60"/>
      <c r="I240" s="52"/>
      <c r="J240" s="52"/>
      <c r="K240" s="52"/>
      <c r="L240" s="52"/>
      <c r="N240" s="52"/>
      <c r="O240" s="52"/>
      <c r="P240" s="52"/>
    </row>
    <row r="241" spans="1:16" s="14" customFormat="1">
      <c r="A241" s="60"/>
      <c r="B241" s="60"/>
      <c r="I241" s="52"/>
      <c r="J241" s="52"/>
      <c r="K241" s="52"/>
      <c r="L241" s="52"/>
      <c r="N241" s="52"/>
      <c r="O241" s="52"/>
      <c r="P241" s="52"/>
    </row>
    <row r="242" spans="1:16" s="14" customFormat="1">
      <c r="A242" s="60"/>
      <c r="B242" s="60"/>
      <c r="I242" s="52"/>
      <c r="J242" s="52"/>
      <c r="K242" s="52"/>
      <c r="L242" s="52"/>
      <c r="N242" s="52"/>
      <c r="O242" s="52"/>
      <c r="P242" s="52"/>
    </row>
    <row r="243" spans="1:16" s="14" customFormat="1">
      <c r="A243" s="60"/>
      <c r="B243" s="60"/>
      <c r="I243" s="52"/>
      <c r="J243" s="52"/>
      <c r="K243" s="52"/>
      <c r="L243" s="52"/>
      <c r="N243" s="52"/>
      <c r="O243" s="52"/>
      <c r="P243" s="52"/>
    </row>
    <row r="244" spans="1:16" s="14" customFormat="1">
      <c r="A244" s="60"/>
      <c r="B244" s="60"/>
      <c r="I244" s="52"/>
      <c r="J244" s="52"/>
      <c r="K244" s="52"/>
      <c r="L244" s="52"/>
      <c r="N244" s="52"/>
      <c r="O244" s="52"/>
      <c r="P244" s="52"/>
    </row>
    <row r="245" spans="1:16" s="14" customFormat="1">
      <c r="A245" s="60"/>
      <c r="B245" s="60"/>
      <c r="I245" s="52"/>
      <c r="J245" s="52"/>
      <c r="K245" s="52"/>
      <c r="L245" s="52"/>
      <c r="N245" s="52"/>
      <c r="O245" s="52"/>
      <c r="P245" s="52"/>
    </row>
    <row r="246" spans="1:16" s="14" customFormat="1">
      <c r="A246" s="60"/>
      <c r="B246" s="60"/>
      <c r="I246" s="52"/>
      <c r="J246" s="52"/>
      <c r="K246" s="52"/>
      <c r="L246" s="52"/>
      <c r="N246" s="52"/>
      <c r="O246" s="52"/>
      <c r="P246" s="52"/>
    </row>
    <row r="247" spans="1:16" s="14" customFormat="1">
      <c r="A247" s="60"/>
      <c r="B247" s="60"/>
      <c r="I247" s="52"/>
      <c r="J247" s="52"/>
      <c r="K247" s="52"/>
      <c r="L247" s="52"/>
      <c r="N247" s="52"/>
      <c r="O247" s="52"/>
      <c r="P247" s="52"/>
    </row>
    <row r="248" spans="1:16" s="14" customFormat="1">
      <c r="A248" s="60"/>
      <c r="B248" s="60"/>
      <c r="I248" s="52"/>
      <c r="J248" s="52"/>
      <c r="K248" s="52"/>
      <c r="L248" s="52"/>
      <c r="N248" s="52"/>
      <c r="O248" s="52"/>
      <c r="P248" s="52"/>
    </row>
    <row r="249" spans="1:16" s="14" customFormat="1">
      <c r="A249" s="60"/>
      <c r="B249" s="60"/>
      <c r="I249" s="52"/>
      <c r="J249" s="52"/>
      <c r="K249" s="52"/>
      <c r="L249" s="52"/>
      <c r="N249" s="52"/>
      <c r="O249" s="52"/>
      <c r="P249" s="52"/>
    </row>
    <row r="250" spans="1:16" s="14" customFormat="1">
      <c r="A250" s="60"/>
      <c r="B250" s="60"/>
      <c r="I250" s="52"/>
      <c r="J250" s="52"/>
      <c r="K250" s="52"/>
      <c r="L250" s="52"/>
      <c r="N250" s="52"/>
      <c r="O250" s="52"/>
      <c r="P250" s="52"/>
    </row>
    <row r="251" spans="1:16" s="14" customFormat="1">
      <c r="A251" s="60"/>
      <c r="B251" s="60"/>
      <c r="I251" s="52"/>
      <c r="J251" s="52"/>
      <c r="K251" s="52"/>
      <c r="L251" s="52"/>
      <c r="N251" s="52"/>
      <c r="O251" s="52"/>
      <c r="P251" s="52"/>
    </row>
    <row r="252" spans="1:16" s="14" customFormat="1">
      <c r="A252" s="60"/>
      <c r="B252" s="60"/>
      <c r="I252" s="52"/>
      <c r="J252" s="52"/>
      <c r="K252" s="52"/>
      <c r="L252" s="52"/>
      <c r="N252" s="52"/>
      <c r="O252" s="52"/>
      <c r="P252" s="52"/>
    </row>
    <row r="253" spans="1:16" s="14" customFormat="1">
      <c r="A253" s="60"/>
      <c r="B253" s="60"/>
      <c r="I253" s="52"/>
      <c r="J253" s="52"/>
      <c r="K253" s="52"/>
      <c r="L253" s="52"/>
      <c r="N253" s="52"/>
      <c r="O253" s="52"/>
      <c r="P253" s="52"/>
    </row>
    <row r="254" spans="1:16" s="14" customFormat="1">
      <c r="A254" s="60"/>
      <c r="B254" s="60"/>
      <c r="I254" s="52"/>
      <c r="J254" s="52"/>
      <c r="K254" s="52"/>
      <c r="L254" s="52"/>
      <c r="N254" s="52"/>
      <c r="O254" s="52"/>
      <c r="P254" s="52"/>
    </row>
    <row r="255" spans="1:16" s="14" customFormat="1">
      <c r="A255" s="60"/>
      <c r="B255" s="60"/>
      <c r="I255" s="52"/>
      <c r="J255" s="52"/>
      <c r="K255" s="52"/>
      <c r="L255" s="52"/>
      <c r="N255" s="52"/>
      <c r="O255" s="52"/>
      <c r="P255" s="52"/>
    </row>
    <row r="256" spans="1:16" s="14" customFormat="1">
      <c r="A256" s="60"/>
      <c r="B256" s="60"/>
      <c r="I256" s="52"/>
      <c r="J256" s="52"/>
      <c r="K256" s="52"/>
      <c r="L256" s="52"/>
      <c r="N256" s="52"/>
      <c r="O256" s="52"/>
      <c r="P256" s="52"/>
    </row>
    <row r="257" spans="1:16" s="14" customFormat="1">
      <c r="A257" s="60"/>
      <c r="B257" s="60"/>
      <c r="I257" s="52"/>
      <c r="J257" s="52"/>
      <c r="K257" s="52"/>
      <c r="L257" s="52"/>
      <c r="N257" s="52"/>
      <c r="O257" s="52"/>
      <c r="P257" s="52"/>
    </row>
    <row r="258" spans="1:16" s="14" customFormat="1">
      <c r="A258" s="60"/>
      <c r="B258" s="60"/>
      <c r="I258" s="52"/>
      <c r="J258" s="52"/>
      <c r="K258" s="52"/>
      <c r="L258" s="52"/>
      <c r="N258" s="52"/>
      <c r="O258" s="52"/>
      <c r="P258" s="52"/>
    </row>
    <row r="259" spans="1:16" s="14" customFormat="1">
      <c r="A259" s="60"/>
      <c r="B259" s="60"/>
      <c r="I259" s="52"/>
      <c r="J259" s="52"/>
      <c r="K259" s="52"/>
      <c r="L259" s="52"/>
      <c r="N259" s="52"/>
      <c r="O259" s="52"/>
      <c r="P259" s="52"/>
    </row>
    <row r="260" spans="1:16" s="14" customFormat="1">
      <c r="A260" s="60"/>
      <c r="B260" s="60"/>
      <c r="I260" s="52"/>
      <c r="J260" s="52"/>
      <c r="K260" s="52"/>
      <c r="L260" s="52"/>
      <c r="N260" s="52"/>
      <c r="O260" s="52"/>
      <c r="P260" s="52"/>
    </row>
    <row r="261" spans="1:16" s="14" customFormat="1">
      <c r="A261" s="60"/>
      <c r="B261" s="60"/>
      <c r="I261" s="52"/>
      <c r="J261" s="52"/>
      <c r="K261" s="52"/>
      <c r="L261" s="52"/>
      <c r="N261" s="52"/>
      <c r="O261" s="52"/>
      <c r="P261" s="52"/>
    </row>
    <row r="262" spans="1:16" s="14" customFormat="1">
      <c r="A262" s="60"/>
      <c r="B262" s="60"/>
      <c r="I262" s="52"/>
      <c r="J262" s="52"/>
      <c r="K262" s="52"/>
      <c r="L262" s="52"/>
      <c r="N262" s="52"/>
      <c r="O262" s="52"/>
      <c r="P262" s="52"/>
    </row>
    <row r="263" spans="1:16" s="14" customFormat="1">
      <c r="A263" s="60"/>
      <c r="B263" s="60"/>
      <c r="I263" s="52"/>
      <c r="J263" s="52"/>
      <c r="K263" s="52"/>
      <c r="L263" s="52"/>
      <c r="N263" s="52"/>
      <c r="O263" s="52"/>
      <c r="P263" s="52"/>
    </row>
    <row r="264" spans="1:16" s="14" customFormat="1">
      <c r="A264" s="60"/>
      <c r="B264" s="60"/>
      <c r="I264" s="52"/>
      <c r="J264" s="52"/>
      <c r="K264" s="52"/>
      <c r="L264" s="52"/>
      <c r="N264" s="52"/>
      <c r="O264" s="52"/>
      <c r="P264" s="52"/>
    </row>
    <row r="265" spans="1:16" s="14" customFormat="1">
      <c r="A265" s="60"/>
      <c r="B265" s="60"/>
      <c r="I265" s="52"/>
      <c r="J265" s="52"/>
      <c r="K265" s="52"/>
      <c r="L265" s="52"/>
      <c r="N265" s="52"/>
      <c r="O265" s="52"/>
      <c r="P265" s="52"/>
    </row>
    <row r="266" spans="1:16" s="14" customFormat="1">
      <c r="A266" s="60"/>
      <c r="B266" s="60"/>
      <c r="I266" s="52"/>
      <c r="J266" s="52"/>
      <c r="K266" s="52"/>
      <c r="L266" s="52"/>
      <c r="N266" s="52"/>
      <c r="O266" s="52"/>
      <c r="P266" s="52"/>
    </row>
    <row r="267" spans="1:16" s="14" customFormat="1">
      <c r="A267" s="60"/>
      <c r="B267" s="60"/>
      <c r="I267" s="52"/>
      <c r="J267" s="52"/>
      <c r="K267" s="52"/>
      <c r="L267" s="52"/>
      <c r="N267" s="52"/>
      <c r="O267" s="52"/>
      <c r="P267" s="52"/>
    </row>
    <row r="268" spans="1:16" s="14" customFormat="1">
      <c r="A268" s="60"/>
      <c r="B268" s="60"/>
      <c r="I268" s="52"/>
      <c r="J268" s="52"/>
      <c r="K268" s="52"/>
      <c r="L268" s="52"/>
      <c r="N268" s="52"/>
      <c r="O268" s="52"/>
      <c r="P268" s="52"/>
    </row>
    <row r="269" spans="1:16" s="14" customFormat="1">
      <c r="A269" s="60"/>
      <c r="B269" s="60"/>
      <c r="I269" s="52"/>
      <c r="J269" s="52"/>
      <c r="K269" s="52"/>
      <c r="L269" s="52"/>
      <c r="N269" s="52"/>
      <c r="O269" s="52"/>
      <c r="P269" s="52"/>
    </row>
    <row r="270" spans="1:16" s="14" customFormat="1">
      <c r="A270" s="60"/>
      <c r="B270" s="60"/>
      <c r="I270" s="52"/>
      <c r="J270" s="52"/>
      <c r="K270" s="52"/>
      <c r="L270" s="52"/>
      <c r="N270" s="52"/>
      <c r="O270" s="52"/>
      <c r="P270" s="52"/>
    </row>
    <row r="271" spans="1:16" s="14" customFormat="1">
      <c r="A271" s="60"/>
      <c r="B271" s="60"/>
      <c r="I271" s="52"/>
      <c r="J271" s="52"/>
      <c r="K271" s="52"/>
      <c r="L271" s="52"/>
      <c r="N271" s="52"/>
      <c r="O271" s="52"/>
      <c r="P271" s="52"/>
    </row>
    <row r="272" spans="1:16" s="14" customFormat="1">
      <c r="A272" s="60"/>
      <c r="B272" s="60"/>
      <c r="I272" s="52"/>
      <c r="J272" s="52"/>
      <c r="K272" s="52"/>
      <c r="L272" s="52"/>
      <c r="N272" s="52"/>
      <c r="O272" s="52"/>
      <c r="P272" s="52"/>
    </row>
    <row r="273" spans="1:16" s="14" customFormat="1">
      <c r="A273" s="60"/>
      <c r="B273" s="60"/>
      <c r="I273" s="52"/>
      <c r="J273" s="52"/>
      <c r="K273" s="52"/>
      <c r="L273" s="52"/>
      <c r="N273" s="52"/>
      <c r="O273" s="52"/>
      <c r="P273" s="52"/>
    </row>
    <row r="274" spans="1:16" s="14" customFormat="1">
      <c r="A274" s="60"/>
      <c r="B274" s="60"/>
      <c r="I274" s="52"/>
      <c r="J274" s="52"/>
      <c r="K274" s="52"/>
      <c r="L274" s="52"/>
      <c r="N274" s="52"/>
      <c r="O274" s="52"/>
      <c r="P274" s="52"/>
    </row>
    <row r="275" spans="1:16" s="14" customFormat="1">
      <c r="A275" s="60"/>
      <c r="B275" s="60"/>
      <c r="I275" s="52"/>
      <c r="J275" s="52"/>
      <c r="K275" s="52"/>
      <c r="L275" s="52"/>
      <c r="N275" s="52"/>
      <c r="O275" s="52"/>
      <c r="P275" s="52"/>
    </row>
    <row r="276" spans="1:16" s="14" customFormat="1">
      <c r="A276" s="60"/>
      <c r="B276" s="60"/>
      <c r="I276" s="52"/>
      <c r="J276" s="52"/>
      <c r="K276" s="52"/>
      <c r="L276" s="52"/>
      <c r="N276" s="52"/>
      <c r="O276" s="52"/>
      <c r="P276" s="52"/>
    </row>
    <row r="277" spans="1:16" s="14" customFormat="1">
      <c r="A277" s="60"/>
      <c r="B277" s="60"/>
      <c r="I277" s="52"/>
      <c r="J277" s="52"/>
      <c r="K277" s="52"/>
      <c r="L277" s="52"/>
      <c r="N277" s="52"/>
      <c r="O277" s="52"/>
      <c r="P277" s="52"/>
    </row>
    <row r="278" spans="1:16" s="14" customFormat="1">
      <c r="A278" s="60"/>
      <c r="B278" s="60"/>
      <c r="I278" s="52"/>
      <c r="J278" s="52"/>
      <c r="K278" s="52"/>
      <c r="L278" s="52"/>
      <c r="N278" s="52"/>
      <c r="O278" s="52"/>
      <c r="P278" s="52"/>
    </row>
    <row r="279" spans="1:16" s="14" customFormat="1">
      <c r="A279" s="60"/>
      <c r="B279" s="60"/>
      <c r="I279" s="52"/>
      <c r="J279" s="52"/>
      <c r="K279" s="52"/>
      <c r="L279" s="52"/>
      <c r="N279" s="52"/>
      <c r="O279" s="52"/>
      <c r="P279" s="52"/>
    </row>
    <row r="280" spans="1:16" s="14" customFormat="1">
      <c r="A280" s="60"/>
      <c r="B280" s="60"/>
      <c r="I280" s="52"/>
      <c r="J280" s="52"/>
      <c r="K280" s="52"/>
      <c r="L280" s="52"/>
      <c r="N280" s="52"/>
      <c r="O280" s="52"/>
      <c r="P280" s="52"/>
    </row>
    <row r="281" spans="1:16" s="14" customFormat="1">
      <c r="A281" s="60"/>
      <c r="B281" s="60"/>
      <c r="I281" s="52"/>
      <c r="J281" s="52"/>
      <c r="K281" s="52"/>
      <c r="L281" s="52"/>
      <c r="N281" s="52"/>
      <c r="O281" s="52"/>
      <c r="P281" s="52"/>
    </row>
    <row r="282" spans="1:16" s="14" customFormat="1">
      <c r="A282" s="60"/>
      <c r="B282" s="60"/>
      <c r="I282" s="52"/>
      <c r="J282" s="52"/>
      <c r="K282" s="52"/>
      <c r="L282" s="52"/>
      <c r="N282" s="52"/>
      <c r="O282" s="52"/>
      <c r="P282" s="52"/>
    </row>
    <row r="283" spans="1:16" s="14" customFormat="1">
      <c r="A283" s="60"/>
      <c r="B283" s="60"/>
      <c r="I283" s="52"/>
      <c r="J283" s="52"/>
      <c r="K283" s="52"/>
      <c r="L283" s="52"/>
      <c r="N283" s="52"/>
      <c r="O283" s="52"/>
      <c r="P283" s="52"/>
    </row>
    <row r="284" spans="1:16" s="14" customFormat="1">
      <c r="A284" s="60"/>
      <c r="B284" s="60"/>
      <c r="I284" s="52"/>
      <c r="J284" s="52"/>
      <c r="K284" s="52"/>
      <c r="L284" s="52"/>
      <c r="N284" s="52"/>
      <c r="O284" s="52"/>
      <c r="P284" s="52"/>
    </row>
    <row r="285" spans="1:16" s="14" customFormat="1">
      <c r="A285" s="60"/>
      <c r="B285" s="60"/>
      <c r="I285" s="52"/>
      <c r="J285" s="52"/>
      <c r="K285" s="52"/>
      <c r="L285" s="52"/>
      <c r="N285" s="52"/>
      <c r="O285" s="52"/>
      <c r="P285" s="52"/>
    </row>
    <row r="286" spans="1:16" s="14" customFormat="1">
      <c r="A286" s="60"/>
      <c r="B286" s="60"/>
      <c r="I286" s="52"/>
      <c r="J286" s="52"/>
      <c r="K286" s="52"/>
      <c r="L286" s="52"/>
      <c r="N286" s="52"/>
      <c r="O286" s="52"/>
      <c r="P286" s="52"/>
    </row>
    <row r="287" spans="1:16" s="14" customFormat="1">
      <c r="A287" s="60"/>
      <c r="B287" s="60"/>
      <c r="I287" s="52"/>
      <c r="J287" s="52"/>
      <c r="K287" s="52"/>
      <c r="L287" s="52"/>
      <c r="N287" s="52"/>
      <c r="O287" s="52"/>
      <c r="P287" s="52"/>
    </row>
    <row r="288" spans="1:16" s="14" customFormat="1">
      <c r="A288" s="60"/>
      <c r="B288" s="60"/>
      <c r="I288" s="52"/>
      <c r="J288" s="52"/>
      <c r="K288" s="52"/>
      <c r="L288" s="52"/>
      <c r="N288" s="52"/>
      <c r="O288" s="52"/>
      <c r="P288" s="52"/>
    </row>
    <row r="289" spans="1:16" s="14" customFormat="1">
      <c r="A289" s="60"/>
      <c r="B289" s="60"/>
      <c r="I289" s="52"/>
      <c r="J289" s="52"/>
      <c r="K289" s="52"/>
      <c r="L289" s="52"/>
      <c r="N289" s="52"/>
      <c r="O289" s="52"/>
      <c r="P289" s="52"/>
    </row>
    <row r="290" spans="1:16" s="14" customFormat="1">
      <c r="A290" s="60"/>
      <c r="B290" s="60"/>
      <c r="I290" s="52"/>
      <c r="J290" s="52"/>
      <c r="K290" s="52"/>
      <c r="L290" s="52"/>
      <c r="N290" s="52"/>
      <c r="O290" s="52"/>
      <c r="P290" s="52"/>
    </row>
    <row r="291" spans="1:16" s="14" customFormat="1">
      <c r="A291" s="60"/>
      <c r="B291" s="60"/>
      <c r="I291" s="52"/>
      <c r="J291" s="52"/>
      <c r="K291" s="52"/>
      <c r="L291" s="52"/>
      <c r="N291" s="52"/>
      <c r="O291" s="52"/>
      <c r="P291" s="52"/>
    </row>
    <row r="292" spans="1:16" s="14" customFormat="1">
      <c r="A292" s="60"/>
      <c r="B292" s="60"/>
      <c r="I292" s="52"/>
      <c r="J292" s="52"/>
      <c r="K292" s="52"/>
      <c r="L292" s="52"/>
      <c r="N292" s="52"/>
      <c r="O292" s="52"/>
      <c r="P292" s="52"/>
    </row>
    <row r="293" spans="1:16" s="14" customFormat="1">
      <c r="A293" s="60"/>
      <c r="B293" s="60"/>
      <c r="I293" s="52"/>
      <c r="J293" s="52"/>
      <c r="K293" s="52"/>
      <c r="L293" s="52"/>
      <c r="N293" s="52"/>
      <c r="O293" s="52"/>
      <c r="P293" s="52"/>
    </row>
    <row r="294" spans="1:16" s="14" customFormat="1">
      <c r="A294" s="60"/>
      <c r="B294" s="60"/>
      <c r="I294" s="52"/>
      <c r="J294" s="52"/>
      <c r="K294" s="52"/>
      <c r="L294" s="52"/>
      <c r="N294" s="52"/>
      <c r="O294" s="52"/>
      <c r="P294" s="52"/>
    </row>
    <row r="295" spans="1:16" s="14" customFormat="1">
      <c r="A295" s="60"/>
      <c r="B295" s="60"/>
      <c r="I295" s="52"/>
      <c r="J295" s="52"/>
      <c r="K295" s="52"/>
      <c r="L295" s="52"/>
      <c r="N295" s="52"/>
      <c r="O295" s="52"/>
      <c r="P295" s="52"/>
    </row>
    <row r="296" spans="1:16" s="14" customFormat="1">
      <c r="A296" s="60"/>
      <c r="B296" s="60"/>
      <c r="I296" s="52"/>
      <c r="J296" s="52"/>
      <c r="K296" s="52"/>
      <c r="L296" s="52"/>
      <c r="N296" s="52"/>
      <c r="O296" s="52"/>
      <c r="P296" s="52"/>
    </row>
    <row r="297" spans="1:16" s="14" customFormat="1">
      <c r="A297" s="60"/>
      <c r="B297" s="60"/>
      <c r="I297" s="52"/>
      <c r="J297" s="52"/>
      <c r="K297" s="52"/>
      <c r="L297" s="52"/>
      <c r="N297" s="52"/>
      <c r="O297" s="52"/>
      <c r="P297" s="52"/>
    </row>
    <row r="298" spans="1:16" s="14" customFormat="1">
      <c r="A298" s="60"/>
      <c r="B298" s="60"/>
      <c r="I298" s="52"/>
      <c r="J298" s="52"/>
      <c r="K298" s="52"/>
      <c r="L298" s="52"/>
      <c r="N298" s="52"/>
      <c r="O298" s="52"/>
      <c r="P298" s="52"/>
    </row>
    <row r="299" spans="1:16" s="14" customFormat="1">
      <c r="A299" s="60"/>
      <c r="B299" s="60"/>
      <c r="I299" s="52"/>
      <c r="J299" s="52"/>
      <c r="K299" s="52"/>
      <c r="L299" s="52"/>
      <c r="N299" s="52"/>
      <c r="O299" s="52"/>
      <c r="P299" s="52"/>
    </row>
    <row r="300" spans="1:16" s="14" customFormat="1">
      <c r="A300" s="60"/>
      <c r="B300" s="60"/>
      <c r="I300" s="52"/>
      <c r="J300" s="52"/>
      <c r="K300" s="52"/>
      <c r="L300" s="52"/>
      <c r="N300" s="52"/>
      <c r="O300" s="52"/>
      <c r="P300" s="52"/>
    </row>
    <row r="301" spans="1:16" s="14" customFormat="1">
      <c r="A301" s="60"/>
      <c r="B301" s="60"/>
      <c r="I301" s="52"/>
      <c r="J301" s="52"/>
      <c r="K301" s="52"/>
      <c r="L301" s="52"/>
      <c r="N301" s="52"/>
      <c r="O301" s="52"/>
      <c r="P301" s="52"/>
    </row>
  </sheetData>
  <mergeCells count="3">
    <mergeCell ref="A2:C2"/>
    <mergeCell ref="A3:C3"/>
    <mergeCell ref="A1:H1"/>
  </mergeCells>
  <phoneticPr fontId="0" type="noConversion"/>
  <printOptions horizontalCentered="1"/>
  <pageMargins left="0.19685039370078741" right="0.19685039370078741" top="0.62992125984251968" bottom="0.62992125984251968" header="0.51181102362204722" footer="0.51181102362204722"/>
  <pageSetup paperSize="9" scale="86" firstPageNumber="754" fitToHeight="0" orientation="portrait" useFirstPageNumber="1" r:id="rId1"/>
  <headerFooter alignWithMargins="0">
    <oddFooter>&amp;C&amp;P</oddFooter>
  </headerFooter>
  <rowBreaks count="1" manualBreakCount="1">
    <brk id="7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view="pageBreakPreview" zoomScale="60" zoomScaleNormal="100" workbookViewId="0">
      <selection activeCell="C26" sqref="C26"/>
    </sheetView>
  </sheetViews>
  <sheetFormatPr defaultColWidth="11.42578125" defaultRowHeight="12.75"/>
  <cols>
    <col min="1" max="1" width="5.42578125" style="42" bestFit="1" customWidth="1"/>
    <col min="2" max="2" width="4.85546875" style="42" bestFit="1" customWidth="1"/>
    <col min="3" max="3" width="48" style="52" customWidth="1"/>
    <col min="4" max="4" width="12.42578125" style="52" bestFit="1" customWidth="1"/>
    <col min="5" max="6" width="11.5703125" style="52" bestFit="1" customWidth="1"/>
    <col min="7" max="8" width="8.42578125" style="52" bestFit="1" customWidth="1"/>
  </cols>
  <sheetData>
    <row r="1" spans="1:12" s="11" customFormat="1" ht="28.5" customHeight="1">
      <c r="A1" s="226" t="s">
        <v>17</v>
      </c>
      <c r="B1" s="226"/>
      <c r="C1" s="226"/>
      <c r="D1" s="226"/>
      <c r="E1" s="226"/>
      <c r="F1" s="226"/>
      <c r="G1" s="226"/>
      <c r="H1" s="226"/>
      <c r="I1" s="23"/>
      <c r="J1" s="23"/>
      <c r="K1" s="23"/>
      <c r="L1" s="23"/>
    </row>
    <row r="2" spans="1:12" s="1" customFormat="1" ht="28.15" customHeight="1">
      <c r="A2" s="221" t="s">
        <v>3</v>
      </c>
      <c r="B2" s="221"/>
      <c r="C2" s="222"/>
      <c r="D2" s="158" t="s">
        <v>4</v>
      </c>
      <c r="E2" s="158" t="s">
        <v>5</v>
      </c>
      <c r="F2" s="158" t="s">
        <v>6</v>
      </c>
      <c r="G2" s="158" t="s">
        <v>7</v>
      </c>
      <c r="H2" s="158" t="s">
        <v>7</v>
      </c>
      <c r="I2" s="23"/>
      <c r="J2" s="23"/>
      <c r="K2" s="23"/>
      <c r="L2" s="23"/>
    </row>
    <row r="3" spans="1:12" s="1" customFormat="1" ht="12" customHeight="1">
      <c r="A3" s="223">
        <v>1</v>
      </c>
      <c r="B3" s="223"/>
      <c r="C3" s="223"/>
      <c r="D3" s="204">
        <v>2</v>
      </c>
      <c r="E3" s="160">
        <v>3</v>
      </c>
      <c r="F3" s="160">
        <v>4</v>
      </c>
      <c r="G3" s="205" t="s">
        <v>8</v>
      </c>
      <c r="H3" s="205" t="s">
        <v>9</v>
      </c>
      <c r="I3" s="23"/>
      <c r="J3" s="23"/>
      <c r="K3" s="23"/>
      <c r="L3" s="23"/>
    </row>
    <row r="4" spans="1:12" s="1" customFormat="1" ht="21" customHeight="1">
      <c r="A4" s="171"/>
      <c r="B4" s="171"/>
      <c r="C4" s="168" t="s">
        <v>19</v>
      </c>
      <c r="D4" s="116">
        <f>D5-D16</f>
        <v>-96268660</v>
      </c>
      <c r="E4" s="116">
        <f>E5-E16</f>
        <v>-115332509</v>
      </c>
      <c r="F4" s="116">
        <f>F5-F16</f>
        <v>-137965840.29000002</v>
      </c>
      <c r="G4" s="117">
        <f t="shared" ref="G4:G20" si="0">IFERROR(F4/D4*100,"-")</f>
        <v>143.31334859132767</v>
      </c>
      <c r="H4" s="117">
        <f>IFERROR(F4/E4*100,"-")</f>
        <v>119.62441594849898</v>
      </c>
      <c r="I4" s="23"/>
      <c r="J4" s="23"/>
      <c r="K4" s="23"/>
      <c r="L4" s="23"/>
    </row>
    <row r="5" spans="1:12" s="1" customFormat="1">
      <c r="A5" s="171">
        <v>8</v>
      </c>
      <c r="B5" s="173"/>
      <c r="C5" s="168" t="s">
        <v>18</v>
      </c>
      <c r="D5" s="116">
        <f>D6+D9</f>
        <v>3773440039</v>
      </c>
      <c r="E5" s="116">
        <f>E6+E9</f>
        <v>172367491</v>
      </c>
      <c r="F5" s="116">
        <f>F6+F9</f>
        <v>0</v>
      </c>
      <c r="G5" s="117">
        <f t="shared" si="0"/>
        <v>0</v>
      </c>
      <c r="H5" s="117">
        <f t="shared" ref="H5:H20" si="1">IFERROR(F5/E5*100,"-")</f>
        <v>0</v>
      </c>
      <c r="I5" s="23"/>
      <c r="J5" s="23"/>
      <c r="K5" s="23"/>
      <c r="L5" s="23"/>
    </row>
    <row r="6" spans="1:12" s="1" customFormat="1" hidden="1">
      <c r="A6" s="171">
        <v>83</v>
      </c>
      <c r="B6" s="173"/>
      <c r="C6" s="168" t="s">
        <v>172</v>
      </c>
      <c r="D6" s="116">
        <f t="shared" ref="D6:F7" si="2">D7</f>
        <v>0</v>
      </c>
      <c r="E6" s="116">
        <f t="shared" si="2"/>
        <v>0</v>
      </c>
      <c r="F6" s="116">
        <f t="shared" si="2"/>
        <v>0</v>
      </c>
      <c r="G6" s="117" t="str">
        <f t="shared" si="0"/>
        <v>-</v>
      </c>
      <c r="H6" s="117" t="str">
        <f t="shared" si="1"/>
        <v>-</v>
      </c>
      <c r="I6" s="23"/>
      <c r="J6" s="23"/>
      <c r="K6" s="23"/>
      <c r="L6" s="23"/>
    </row>
    <row r="7" spans="1:12" s="31" customFormat="1" ht="25.5" hidden="1">
      <c r="A7" s="171">
        <v>834</v>
      </c>
      <c r="B7" s="173"/>
      <c r="C7" s="168" t="s">
        <v>173</v>
      </c>
      <c r="D7" s="116">
        <f t="shared" si="2"/>
        <v>0</v>
      </c>
      <c r="E7" s="116">
        <f t="shared" si="2"/>
        <v>0</v>
      </c>
      <c r="F7" s="116">
        <f t="shared" si="2"/>
        <v>0</v>
      </c>
      <c r="G7" s="117" t="str">
        <f t="shared" si="0"/>
        <v>-</v>
      </c>
      <c r="H7" s="117" t="str">
        <f t="shared" si="1"/>
        <v>-</v>
      </c>
      <c r="I7" s="23"/>
      <c r="J7" s="23"/>
      <c r="K7" s="23"/>
      <c r="L7" s="23"/>
    </row>
    <row r="8" spans="1:12" s="6" customFormat="1" ht="13.9" hidden="1" customHeight="1">
      <c r="A8" s="136">
        <v>8341</v>
      </c>
      <c r="B8" s="174"/>
      <c r="C8" s="169" t="s">
        <v>174</v>
      </c>
      <c r="D8" s="111">
        <v>0</v>
      </c>
      <c r="E8" s="111">
        <v>0</v>
      </c>
      <c r="F8" s="111"/>
      <c r="G8" s="113" t="str">
        <f t="shared" si="0"/>
        <v>-</v>
      </c>
      <c r="H8" s="113" t="str">
        <f t="shared" si="1"/>
        <v>-</v>
      </c>
      <c r="I8" s="23"/>
      <c r="J8" s="23"/>
      <c r="K8" s="23"/>
      <c r="L8" s="23"/>
    </row>
    <row r="9" spans="1:12" s="1" customFormat="1" ht="13.5" customHeight="1">
      <c r="A9" s="171">
        <v>84</v>
      </c>
      <c r="B9" s="174"/>
      <c r="C9" s="168" t="s">
        <v>175</v>
      </c>
      <c r="D9" s="116">
        <f>D10+D13</f>
        <v>3773440039</v>
      </c>
      <c r="E9" s="116">
        <f>E10+E13</f>
        <v>172367491</v>
      </c>
      <c r="F9" s="116">
        <f>F10+F13</f>
        <v>0</v>
      </c>
      <c r="G9" s="117">
        <f t="shared" si="0"/>
        <v>0</v>
      </c>
      <c r="H9" s="117">
        <f t="shared" si="1"/>
        <v>0</v>
      </c>
      <c r="I9" s="23"/>
      <c r="J9" s="23"/>
      <c r="K9" s="23"/>
      <c r="L9" s="23"/>
    </row>
    <row r="10" spans="1:12" s="31" customFormat="1" ht="25.5">
      <c r="A10" s="171">
        <v>844</v>
      </c>
      <c r="B10" s="174"/>
      <c r="C10" s="168" t="s">
        <v>176</v>
      </c>
      <c r="D10" s="116">
        <f>D11+D12</f>
        <v>3773440039</v>
      </c>
      <c r="E10" s="116">
        <f>E11+E12</f>
        <v>172367491</v>
      </c>
      <c r="F10" s="116">
        <f>F11+F12</f>
        <v>0</v>
      </c>
      <c r="G10" s="117">
        <f t="shared" si="0"/>
        <v>0</v>
      </c>
      <c r="H10" s="117">
        <f t="shared" si="1"/>
        <v>0</v>
      </c>
      <c r="I10" s="23"/>
      <c r="J10" s="23"/>
      <c r="K10" s="23"/>
      <c r="L10" s="23"/>
    </row>
    <row r="11" spans="1:12" s="27" customFormat="1" ht="25.5">
      <c r="A11" s="171"/>
      <c r="B11" s="174">
        <v>8443</v>
      </c>
      <c r="C11" s="169" t="s">
        <v>177</v>
      </c>
      <c r="D11" s="111">
        <v>3773440039</v>
      </c>
      <c r="E11" s="112">
        <v>172367491</v>
      </c>
      <c r="F11" s="111">
        <v>0</v>
      </c>
      <c r="G11" s="113">
        <f t="shared" si="0"/>
        <v>0</v>
      </c>
      <c r="H11" s="170">
        <f t="shared" si="1"/>
        <v>0</v>
      </c>
      <c r="I11" s="23"/>
      <c r="J11" s="23"/>
      <c r="K11" s="23"/>
      <c r="L11" s="23"/>
    </row>
    <row r="12" spans="1:12" s="27" customFormat="1" ht="13.15" hidden="1" customHeight="1">
      <c r="A12" s="171">
        <v>8446</v>
      </c>
      <c r="B12" s="174"/>
      <c r="C12" s="169" t="s">
        <v>178</v>
      </c>
      <c r="D12" s="111">
        <v>0</v>
      </c>
      <c r="E12" s="111">
        <v>0</v>
      </c>
      <c r="F12" s="111">
        <v>0</v>
      </c>
      <c r="G12" s="113" t="str">
        <f t="shared" si="0"/>
        <v>-</v>
      </c>
      <c r="H12" s="113" t="str">
        <f t="shared" si="1"/>
        <v>-</v>
      </c>
      <c r="I12" s="23"/>
      <c r="J12" s="23"/>
      <c r="K12" s="23"/>
      <c r="L12" s="23"/>
    </row>
    <row r="13" spans="1:12" s="1" customFormat="1" ht="18" hidden="1" customHeight="1">
      <c r="A13" s="171">
        <v>847</v>
      </c>
      <c r="B13" s="174"/>
      <c r="C13" s="168" t="s">
        <v>179</v>
      </c>
      <c r="D13" s="116">
        <f>D14+D15</f>
        <v>0</v>
      </c>
      <c r="E13" s="116">
        <f>E14+E15</f>
        <v>0</v>
      </c>
      <c r="F13" s="116">
        <f>F14+F15</f>
        <v>0</v>
      </c>
      <c r="G13" s="117" t="str">
        <f t="shared" si="0"/>
        <v>-</v>
      </c>
      <c r="H13" s="117" t="str">
        <f t="shared" si="1"/>
        <v>-</v>
      </c>
      <c r="I13" s="23"/>
      <c r="J13" s="23"/>
      <c r="K13" s="23"/>
      <c r="L13" s="23"/>
    </row>
    <row r="14" spans="1:12" s="6" customFormat="1" hidden="1">
      <c r="A14" s="171">
        <v>8471</v>
      </c>
      <c r="B14" s="174"/>
      <c r="C14" s="169" t="s">
        <v>180</v>
      </c>
      <c r="D14" s="111">
        <v>0</v>
      </c>
      <c r="E14" s="111">
        <v>0</v>
      </c>
      <c r="F14" s="111"/>
      <c r="G14" s="113" t="str">
        <f t="shared" si="0"/>
        <v>-</v>
      </c>
      <c r="H14" s="113" t="str">
        <f t="shared" si="1"/>
        <v>-</v>
      </c>
      <c r="I14" s="23"/>
      <c r="J14" s="23"/>
      <c r="K14" s="23"/>
      <c r="L14" s="23"/>
    </row>
    <row r="15" spans="1:12" s="6" customFormat="1" ht="12.75" hidden="1" customHeight="1">
      <c r="A15" s="171"/>
      <c r="B15" s="174"/>
      <c r="C15" s="169"/>
      <c r="D15" s="111"/>
      <c r="E15" s="111"/>
      <c r="F15" s="111"/>
      <c r="G15" s="113" t="str">
        <f t="shared" si="0"/>
        <v>-</v>
      </c>
      <c r="H15" s="113" t="str">
        <f t="shared" si="1"/>
        <v>-</v>
      </c>
      <c r="I15" s="23"/>
      <c r="J15" s="23"/>
      <c r="K15" s="23"/>
      <c r="L15" s="23"/>
    </row>
    <row r="16" spans="1:12" s="6" customFormat="1" ht="25.5">
      <c r="A16" s="171">
        <v>5</v>
      </c>
      <c r="B16" s="174"/>
      <c r="C16" s="168" t="s">
        <v>181</v>
      </c>
      <c r="D16" s="116">
        <f>D17+D21</f>
        <v>3869708699</v>
      </c>
      <c r="E16" s="116">
        <f>E17+E21</f>
        <v>287700000</v>
      </c>
      <c r="F16" s="116">
        <f>F17+F21</f>
        <v>137965840.29000002</v>
      </c>
      <c r="G16" s="117">
        <f t="shared" si="0"/>
        <v>3.5652771570545556</v>
      </c>
      <c r="H16" s="117">
        <f t="shared" si="1"/>
        <v>47.954758529718468</v>
      </c>
      <c r="I16" s="23"/>
      <c r="J16" s="23"/>
      <c r="K16" s="23"/>
      <c r="L16" s="23"/>
    </row>
    <row r="17" spans="1:12" s="6" customFormat="1">
      <c r="A17" s="171">
        <v>54</v>
      </c>
      <c r="B17" s="174"/>
      <c r="C17" s="168" t="s">
        <v>182</v>
      </c>
      <c r="D17" s="116">
        <f t="shared" ref="D17:F17" si="3">D18</f>
        <v>3869708699</v>
      </c>
      <c r="E17" s="116">
        <f t="shared" si="3"/>
        <v>287700000</v>
      </c>
      <c r="F17" s="116">
        <f t="shared" si="3"/>
        <v>137965840.29000002</v>
      </c>
      <c r="G17" s="117">
        <f t="shared" si="0"/>
        <v>3.5652771570545556</v>
      </c>
      <c r="H17" s="117">
        <f t="shared" si="1"/>
        <v>47.954758529718468</v>
      </c>
      <c r="I17" s="23"/>
      <c r="J17" s="23"/>
      <c r="K17" s="23"/>
      <c r="L17" s="23"/>
    </row>
    <row r="18" spans="1:12" s="6" customFormat="1" ht="25.5">
      <c r="A18" s="171">
        <v>544</v>
      </c>
      <c r="B18" s="174"/>
      <c r="C18" s="168" t="s">
        <v>183</v>
      </c>
      <c r="D18" s="116">
        <f>D19+D20</f>
        <v>3869708699</v>
      </c>
      <c r="E18" s="116">
        <f>E19+E20</f>
        <v>287700000</v>
      </c>
      <c r="F18" s="116">
        <f>F19+F20</f>
        <v>137965840.29000002</v>
      </c>
      <c r="G18" s="117">
        <f t="shared" si="0"/>
        <v>3.5652771570545556</v>
      </c>
      <c r="H18" s="117">
        <f t="shared" si="1"/>
        <v>47.954758529718468</v>
      </c>
      <c r="I18" s="23"/>
      <c r="J18" s="23"/>
      <c r="K18" s="23"/>
      <c r="L18" s="23"/>
    </row>
    <row r="19" spans="1:12" s="27" customFormat="1" ht="25.5">
      <c r="A19" s="171"/>
      <c r="B19" s="174">
        <v>5443</v>
      </c>
      <c r="C19" s="169" t="s">
        <v>184</v>
      </c>
      <c r="D19" s="111">
        <v>3730472620</v>
      </c>
      <c r="E19" s="112">
        <v>185600000</v>
      </c>
      <c r="F19" s="111">
        <v>37422854</v>
      </c>
      <c r="G19" s="113">
        <f t="shared" si="0"/>
        <v>1.0031665639191851</v>
      </c>
      <c r="H19" s="170">
        <f t="shared" si="1"/>
        <v>20.163175646551721</v>
      </c>
      <c r="I19" s="23"/>
      <c r="J19" s="23"/>
      <c r="K19" s="23"/>
      <c r="L19" s="23"/>
    </row>
    <row r="20" spans="1:12" s="27" customFormat="1" ht="25.5">
      <c r="A20" s="171"/>
      <c r="B20" s="174">
        <v>5446</v>
      </c>
      <c r="C20" s="169" t="s">
        <v>185</v>
      </c>
      <c r="D20" s="111">
        <v>139236079</v>
      </c>
      <c r="E20" s="112">
        <v>102100000</v>
      </c>
      <c r="F20" s="111">
        <v>100542986.29000001</v>
      </c>
      <c r="G20" s="113">
        <f t="shared" si="0"/>
        <v>72.210440722048773</v>
      </c>
      <c r="H20" s="170">
        <f t="shared" si="1"/>
        <v>98.475011057786489</v>
      </c>
      <c r="I20" s="23"/>
      <c r="J20" s="23"/>
      <c r="K20" s="23"/>
      <c r="L20" s="23"/>
    </row>
    <row r="21" spans="1:12" s="1" customFormat="1" ht="18" hidden="1" customHeight="1">
      <c r="A21" s="163">
        <v>547</v>
      </c>
      <c r="B21" s="164"/>
      <c r="C21" s="165" t="s">
        <v>186</v>
      </c>
      <c r="D21" s="166">
        <f>D22</f>
        <v>0</v>
      </c>
      <c r="E21" s="166">
        <f>E22</f>
        <v>0</v>
      </c>
      <c r="F21" s="166">
        <f>F22</f>
        <v>0</v>
      </c>
      <c r="G21" s="167"/>
      <c r="H21" s="167"/>
      <c r="I21" s="23"/>
      <c r="J21" s="23"/>
      <c r="K21" s="23"/>
      <c r="L21" s="23"/>
    </row>
    <row r="22" spans="1:12" s="6" customFormat="1" ht="24" hidden="1" customHeight="1">
      <c r="A22" s="90">
        <v>5471</v>
      </c>
      <c r="B22" s="162"/>
      <c r="C22" s="91" t="s">
        <v>187</v>
      </c>
      <c r="D22" s="92"/>
      <c r="E22" s="92"/>
      <c r="F22" s="92"/>
      <c r="G22" s="93"/>
      <c r="H22" s="93"/>
      <c r="I22" s="23"/>
      <c r="J22" s="23"/>
      <c r="K22" s="23"/>
      <c r="L22" s="23"/>
    </row>
    <row r="23" spans="1:12" s="6" customForma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3"/>
    </row>
    <row r="24" spans="1:12" s="6" customForma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3"/>
    </row>
    <row r="25" spans="1:12" s="1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23"/>
    </row>
    <row r="26" spans="1:12" s="1" customForma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3"/>
    </row>
    <row r="27" spans="1:12" s="1" customForma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3"/>
    </row>
    <row r="28" spans="1:12" s="1" customForma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23"/>
    </row>
    <row r="29" spans="1:12" s="1" customFormat="1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3"/>
    </row>
    <row r="30" spans="1:12" s="31" customFormat="1" ht="18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3"/>
    </row>
    <row r="31" spans="1:12" s="6" customFormat="1" ht="17.4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23"/>
    </row>
    <row r="32" spans="1:12" s="1" customForma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3"/>
    </row>
    <row r="33" spans="1:12" s="1" customForma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3"/>
    </row>
    <row r="34" spans="1:12" s="1" customForma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3"/>
    </row>
    <row r="35" spans="1:12" s="1" customForma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3"/>
    </row>
    <row r="36" spans="1:12" s="1" customForma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3"/>
    </row>
    <row r="37" spans="1:12" s="1" customForma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23"/>
    </row>
    <row r="38" spans="1:12" s="1" customForma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23"/>
    </row>
    <row r="39" spans="1:12" s="1" customForma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23"/>
    </row>
    <row r="40" spans="1:12" s="1" customForma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23"/>
    </row>
    <row r="41" spans="1:12" s="1" customForma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3"/>
    </row>
    <row r="42" spans="1:12" s="1" customForma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23"/>
    </row>
    <row r="43" spans="1:12" s="1" customForma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23"/>
    </row>
    <row r="44" spans="1:12" s="1" customForma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3"/>
    </row>
    <row r="45" spans="1:12" s="1" customForma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3"/>
    </row>
    <row r="46" spans="1:12" s="1" customForma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23"/>
    </row>
    <row r="47" spans="1:12" s="1" customForma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23"/>
    </row>
    <row r="48" spans="1:12" s="1" customForma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3"/>
    </row>
    <row r="49" spans="1:12" s="1" customForma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3"/>
    </row>
    <row r="50" spans="1:12" s="1" customForma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23"/>
    </row>
    <row r="51" spans="1:12" s="1" customForma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23"/>
    </row>
    <row r="52" spans="1:12" s="1" customForma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23"/>
    </row>
    <row r="53" spans="1:12" s="1" customForma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23"/>
    </row>
    <row r="54" spans="1:12" s="1" customForma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23"/>
    </row>
    <row r="55" spans="1:12" s="1" customForma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3"/>
    </row>
    <row r="56" spans="1:12" s="1" customForma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23"/>
    </row>
    <row r="57" spans="1:12" s="1" customForma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3"/>
    </row>
    <row r="58" spans="1:12" s="1" customForma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3"/>
    </row>
    <row r="59" spans="1:12" s="1" customForma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23"/>
    </row>
    <row r="60" spans="1:12" s="1" customForma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3"/>
    </row>
    <row r="61" spans="1:12" s="1" customForma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23"/>
    </row>
    <row r="62" spans="1:12" s="1" customForma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23"/>
    </row>
    <row r="63" spans="1:12" s="1" customForma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23"/>
    </row>
    <row r="64" spans="1:12" s="1" customForma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3"/>
    </row>
    <row r="65" spans="1:12" s="1" customForma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23"/>
    </row>
    <row r="66" spans="1:12" s="1" customForma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23"/>
    </row>
    <row r="67" spans="1:12" s="1" customForma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23"/>
    </row>
    <row r="68" spans="1:12" s="1" customForma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23"/>
    </row>
    <row r="69" spans="1:12" s="1" customForma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23"/>
    </row>
    <row r="70" spans="1:12" s="1" customForma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23"/>
    </row>
    <row r="71" spans="1:12" s="1" customForma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23"/>
    </row>
    <row r="72" spans="1:12" s="1" customForma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3"/>
    </row>
    <row r="73" spans="1:12" s="1" customForma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23"/>
    </row>
    <row r="74" spans="1:12" s="1" customForma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23"/>
    </row>
    <row r="75" spans="1:12" s="1" customForma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3"/>
    </row>
    <row r="76" spans="1:12" s="1" customForma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23"/>
    </row>
    <row r="77" spans="1:12" s="1" customForma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23"/>
    </row>
    <row r="78" spans="1:12" s="1" customForma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23"/>
    </row>
    <row r="79" spans="1:12" s="1" customForma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23"/>
    </row>
    <row r="80" spans="1:12" s="1" customForma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23"/>
    </row>
    <row r="81" spans="1:12" s="1" customForma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3"/>
    </row>
    <row r="82" spans="1:12" s="1" customForma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23"/>
    </row>
    <row r="83" spans="1:12" s="1" customForma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23"/>
    </row>
    <row r="84" spans="1:12" s="1" customForma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23"/>
    </row>
    <row r="85" spans="1:12" s="1" customForma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23"/>
    </row>
    <row r="86" spans="1:12" s="1" customForma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23"/>
    </row>
    <row r="87" spans="1:12" s="1" customForma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23"/>
    </row>
    <row r="88" spans="1:12" s="1" customForma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23"/>
    </row>
    <row r="89" spans="1:12" s="1" customForma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23"/>
    </row>
    <row r="90" spans="1:12" s="1" customForma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23"/>
    </row>
    <row r="91" spans="1:12" s="1" customForma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23"/>
    </row>
    <row r="92" spans="1:12" s="1" customForma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23"/>
    </row>
    <row r="93" spans="1:12" s="1" customForma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23"/>
    </row>
    <row r="94" spans="1:12" s="1" customForma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23"/>
    </row>
    <row r="95" spans="1:12" s="1" customForma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23"/>
    </row>
    <row r="96" spans="1:12" s="1" customForma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23"/>
    </row>
    <row r="97" spans="1:12" s="1" customForma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23"/>
    </row>
    <row r="98" spans="1:12" s="1" customForma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23"/>
    </row>
    <row r="99" spans="1:12" s="1" customForma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23"/>
    </row>
    <row r="100" spans="1:12" s="1" customForma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23"/>
    </row>
    <row r="101" spans="1:12" s="1" customForma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23"/>
    </row>
    <row r="102" spans="1:12" s="1" customForma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23"/>
    </row>
    <row r="103" spans="1:12" s="1" customForma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23"/>
    </row>
    <row r="104" spans="1:12" s="1" customForma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23"/>
    </row>
    <row r="105" spans="1:12" s="1" customForma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23"/>
    </row>
    <row r="106" spans="1:12" s="1" customForma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23"/>
    </row>
    <row r="107" spans="1:12" s="1" customForma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23"/>
    </row>
    <row r="108" spans="1:12" s="1" customForma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23"/>
    </row>
    <row r="109" spans="1:12" s="1" customForma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23"/>
    </row>
    <row r="110" spans="1:12" s="1" customForma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23"/>
    </row>
    <row r="111" spans="1:12" s="1" customForma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23"/>
    </row>
    <row r="112" spans="1:12" s="1" customForma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23"/>
    </row>
    <row r="113" spans="1:12" s="1" customForma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23"/>
    </row>
    <row r="114" spans="1:12" s="1" customForma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23"/>
    </row>
    <row r="115" spans="1:12" s="1" customForma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23"/>
    </row>
    <row r="116" spans="1:12" s="1" customForma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23"/>
    </row>
    <row r="117" spans="1:12" s="1" customFormat="1">
      <c r="A117" s="42"/>
      <c r="B117" s="42"/>
      <c r="C117" s="14"/>
      <c r="D117" s="14"/>
      <c r="E117" s="14"/>
      <c r="F117" s="14"/>
      <c r="G117" s="14"/>
      <c r="H117" s="14"/>
      <c r="I117" s="23"/>
      <c r="J117" s="23"/>
      <c r="K117" s="23"/>
      <c r="L117" s="23"/>
    </row>
    <row r="118" spans="1:12" s="1" customFormat="1">
      <c r="A118" s="42"/>
      <c r="B118" s="42"/>
      <c r="C118" s="14"/>
      <c r="D118" s="14"/>
      <c r="E118" s="14"/>
      <c r="F118" s="14"/>
      <c r="G118" s="14"/>
      <c r="H118" s="14"/>
      <c r="I118" s="23"/>
      <c r="J118" s="23"/>
      <c r="K118" s="23"/>
      <c r="L118" s="23"/>
    </row>
    <row r="119" spans="1:12" s="1" customFormat="1">
      <c r="A119" s="42"/>
      <c r="B119" s="42"/>
      <c r="C119" s="14"/>
      <c r="D119" s="14"/>
      <c r="E119" s="14"/>
      <c r="F119" s="14"/>
      <c r="G119" s="14"/>
      <c r="H119" s="14"/>
      <c r="I119" s="23"/>
      <c r="J119" s="23"/>
      <c r="K119" s="23"/>
      <c r="L119" s="23"/>
    </row>
    <row r="120" spans="1:12" s="1" customFormat="1">
      <c r="A120" s="42"/>
      <c r="B120" s="42"/>
      <c r="C120" s="14"/>
      <c r="D120" s="14"/>
      <c r="E120" s="14"/>
      <c r="F120" s="14"/>
      <c r="G120" s="14"/>
      <c r="H120" s="14"/>
      <c r="I120" s="23"/>
      <c r="J120" s="23"/>
      <c r="K120" s="23"/>
      <c r="L120" s="23"/>
    </row>
    <row r="121" spans="1:12" s="1" customFormat="1">
      <c r="A121" s="42"/>
      <c r="B121" s="42"/>
      <c r="C121" s="14"/>
      <c r="D121" s="14"/>
      <c r="E121" s="14"/>
      <c r="F121" s="14"/>
      <c r="G121" s="14"/>
      <c r="H121" s="14"/>
      <c r="I121" s="23"/>
      <c r="J121" s="23"/>
      <c r="K121" s="23"/>
      <c r="L121" s="23"/>
    </row>
    <row r="122" spans="1:12" s="1" customFormat="1">
      <c r="A122" s="42"/>
      <c r="B122" s="42"/>
      <c r="C122" s="14"/>
      <c r="D122" s="14"/>
      <c r="E122" s="14"/>
      <c r="F122" s="14"/>
      <c r="G122" s="14"/>
      <c r="H122" s="14"/>
      <c r="I122" s="23"/>
      <c r="J122" s="23"/>
      <c r="K122" s="23"/>
      <c r="L122" s="23"/>
    </row>
    <row r="123" spans="1:12" s="1" customFormat="1">
      <c r="A123" s="42"/>
      <c r="B123" s="42"/>
      <c r="C123" s="14"/>
      <c r="D123" s="14"/>
      <c r="E123" s="14"/>
      <c r="F123" s="14"/>
      <c r="G123" s="14"/>
      <c r="H123" s="14"/>
      <c r="I123" s="23"/>
      <c r="J123" s="23"/>
      <c r="K123" s="23"/>
      <c r="L123" s="23"/>
    </row>
    <row r="124" spans="1:12" s="1" customFormat="1">
      <c r="A124" s="42"/>
      <c r="B124" s="42"/>
      <c r="C124" s="14"/>
      <c r="D124" s="14"/>
      <c r="E124" s="14"/>
      <c r="F124" s="14"/>
      <c r="G124" s="14"/>
      <c r="H124" s="14"/>
      <c r="I124" s="23"/>
      <c r="J124" s="23"/>
      <c r="K124" s="23"/>
      <c r="L124" s="23"/>
    </row>
    <row r="125" spans="1:12" s="1" customFormat="1">
      <c r="A125" s="42"/>
      <c r="B125" s="42"/>
      <c r="C125" s="14"/>
      <c r="D125" s="14"/>
      <c r="E125" s="14"/>
      <c r="F125" s="14"/>
      <c r="G125" s="14"/>
      <c r="H125" s="14"/>
      <c r="I125" s="23"/>
      <c r="J125" s="23"/>
      <c r="K125" s="23"/>
      <c r="L125" s="23"/>
    </row>
    <row r="126" spans="1:12" s="1" customFormat="1">
      <c r="A126" s="42"/>
      <c r="B126" s="42"/>
      <c r="C126" s="14"/>
      <c r="D126" s="14"/>
      <c r="E126" s="14"/>
      <c r="F126" s="14"/>
      <c r="G126" s="14"/>
      <c r="H126" s="14"/>
      <c r="I126" s="23"/>
      <c r="J126" s="23"/>
      <c r="K126" s="23"/>
      <c r="L126" s="23"/>
    </row>
    <row r="127" spans="1:12" s="1" customFormat="1">
      <c r="A127" s="42"/>
      <c r="B127" s="42"/>
      <c r="C127" s="14"/>
      <c r="D127" s="14"/>
      <c r="E127" s="14"/>
      <c r="F127" s="14"/>
      <c r="G127" s="14"/>
      <c r="H127" s="14"/>
      <c r="I127" s="23"/>
      <c r="J127" s="23"/>
      <c r="K127" s="23"/>
      <c r="L127" s="23"/>
    </row>
    <row r="128" spans="1:12" s="1" customFormat="1">
      <c r="A128" s="42"/>
      <c r="B128" s="42"/>
      <c r="C128" s="14"/>
      <c r="D128" s="14"/>
      <c r="E128" s="14"/>
      <c r="F128" s="14"/>
      <c r="G128" s="14"/>
      <c r="H128" s="14"/>
      <c r="I128" s="23"/>
      <c r="J128" s="23"/>
      <c r="K128" s="23"/>
      <c r="L128" s="23"/>
    </row>
    <row r="129" spans="1:12" s="1" customFormat="1">
      <c r="A129" s="42"/>
      <c r="B129" s="42"/>
      <c r="C129" s="14"/>
      <c r="D129" s="14"/>
      <c r="E129" s="14"/>
      <c r="F129" s="14"/>
      <c r="G129" s="14"/>
      <c r="H129" s="14"/>
      <c r="I129" s="23"/>
      <c r="J129" s="23"/>
      <c r="K129" s="23"/>
      <c r="L129" s="23"/>
    </row>
    <row r="130" spans="1:12" s="1" customFormat="1">
      <c r="A130" s="42"/>
      <c r="B130" s="42"/>
      <c r="C130" s="14"/>
      <c r="D130" s="14"/>
      <c r="E130" s="14"/>
      <c r="F130" s="14"/>
      <c r="G130" s="14"/>
      <c r="H130" s="14"/>
      <c r="I130" s="23"/>
      <c r="J130" s="23"/>
      <c r="K130" s="23"/>
      <c r="L130" s="23"/>
    </row>
    <row r="131" spans="1:12" s="1" customFormat="1">
      <c r="A131" s="42"/>
      <c r="B131" s="42"/>
      <c r="C131" s="14"/>
      <c r="D131" s="14"/>
      <c r="E131" s="14"/>
      <c r="F131" s="14"/>
      <c r="G131" s="14"/>
      <c r="H131" s="14"/>
      <c r="I131" s="23"/>
      <c r="J131" s="23"/>
      <c r="K131" s="23"/>
      <c r="L131" s="23"/>
    </row>
    <row r="132" spans="1:12" s="1" customFormat="1">
      <c r="A132" s="42"/>
      <c r="B132" s="42"/>
      <c r="C132" s="14"/>
      <c r="D132" s="14"/>
      <c r="E132" s="14"/>
      <c r="F132" s="14"/>
      <c r="G132" s="14"/>
      <c r="H132" s="14"/>
      <c r="I132" s="23"/>
      <c r="J132" s="23"/>
      <c r="K132" s="23"/>
      <c r="L132" s="23"/>
    </row>
    <row r="133" spans="1:12" s="1" customFormat="1">
      <c r="A133" s="42"/>
      <c r="B133" s="42"/>
      <c r="C133" s="14"/>
      <c r="D133" s="14"/>
      <c r="E133" s="14"/>
      <c r="F133" s="14"/>
      <c r="G133" s="14"/>
      <c r="H133" s="14"/>
      <c r="I133" s="23"/>
      <c r="J133" s="23"/>
      <c r="K133" s="23"/>
      <c r="L133" s="23"/>
    </row>
    <row r="134" spans="1:12" s="1" customFormat="1">
      <c r="A134" s="42"/>
      <c r="B134" s="42"/>
      <c r="C134" s="14"/>
      <c r="D134" s="14"/>
      <c r="E134" s="14"/>
      <c r="F134" s="14"/>
      <c r="G134" s="14"/>
      <c r="H134" s="14"/>
      <c r="I134" s="23"/>
      <c r="J134" s="23"/>
      <c r="K134" s="23"/>
      <c r="L134" s="23"/>
    </row>
    <row r="135" spans="1:12" s="1" customFormat="1">
      <c r="A135" s="42"/>
      <c r="B135" s="42"/>
      <c r="C135" s="14"/>
      <c r="D135" s="14"/>
      <c r="E135" s="14"/>
      <c r="F135" s="14"/>
      <c r="G135" s="14"/>
      <c r="H135" s="14"/>
      <c r="I135" s="23"/>
      <c r="J135" s="23"/>
      <c r="K135" s="23"/>
      <c r="L135" s="23"/>
    </row>
    <row r="136" spans="1:12" s="1" customFormat="1">
      <c r="A136" s="42"/>
      <c r="B136" s="42"/>
      <c r="C136" s="14"/>
      <c r="D136" s="14"/>
      <c r="E136" s="14"/>
      <c r="F136" s="14"/>
      <c r="G136" s="14"/>
      <c r="H136" s="14"/>
      <c r="I136" s="23"/>
      <c r="J136" s="23"/>
      <c r="K136" s="23"/>
      <c r="L136" s="23"/>
    </row>
    <row r="137" spans="1:12" s="1" customFormat="1">
      <c r="A137" s="42"/>
      <c r="B137" s="42"/>
      <c r="C137" s="14"/>
      <c r="D137" s="14"/>
      <c r="E137" s="14"/>
      <c r="F137" s="14"/>
      <c r="G137" s="14"/>
      <c r="H137" s="14"/>
      <c r="I137" s="23"/>
      <c r="J137" s="23"/>
      <c r="K137" s="23"/>
      <c r="L137" s="23"/>
    </row>
    <row r="138" spans="1:12" s="1" customFormat="1">
      <c r="A138" s="42"/>
      <c r="B138" s="42"/>
      <c r="C138" s="14"/>
      <c r="D138" s="14"/>
      <c r="E138" s="14"/>
      <c r="F138" s="14"/>
      <c r="G138" s="14"/>
      <c r="H138" s="14"/>
      <c r="I138" s="23"/>
      <c r="J138" s="23"/>
      <c r="K138" s="23"/>
      <c r="L138" s="23"/>
    </row>
    <row r="139" spans="1:12" s="1" customFormat="1">
      <c r="A139" s="42"/>
      <c r="B139" s="42"/>
      <c r="C139" s="14"/>
      <c r="D139" s="14"/>
      <c r="E139" s="14"/>
      <c r="F139" s="14"/>
      <c r="G139" s="14"/>
      <c r="H139" s="14"/>
      <c r="I139" s="23"/>
      <c r="J139" s="23"/>
      <c r="K139" s="23"/>
      <c r="L139" s="23"/>
    </row>
    <row r="140" spans="1:12" s="1" customFormat="1">
      <c r="A140" s="42"/>
      <c r="B140" s="42"/>
      <c r="C140" s="14"/>
      <c r="D140" s="14"/>
      <c r="E140" s="14"/>
      <c r="F140" s="14"/>
      <c r="G140" s="14"/>
      <c r="H140" s="14"/>
      <c r="I140" s="23"/>
      <c r="J140" s="23"/>
      <c r="K140" s="23"/>
      <c r="L140" s="23"/>
    </row>
    <row r="141" spans="1:12" s="1" customFormat="1">
      <c r="A141" s="42"/>
      <c r="B141" s="42"/>
      <c r="C141" s="14"/>
      <c r="D141" s="14"/>
      <c r="E141" s="14"/>
      <c r="F141" s="14"/>
      <c r="G141" s="14"/>
      <c r="H141" s="14"/>
      <c r="I141" s="23"/>
      <c r="J141" s="23"/>
      <c r="K141" s="23"/>
      <c r="L141" s="23"/>
    </row>
    <row r="142" spans="1:12" s="1" customFormat="1">
      <c r="A142" s="42"/>
      <c r="B142" s="42"/>
      <c r="C142" s="14"/>
      <c r="D142" s="14"/>
      <c r="E142" s="14"/>
      <c r="F142" s="14"/>
      <c r="G142" s="14"/>
      <c r="H142" s="14"/>
      <c r="I142" s="23"/>
      <c r="J142" s="23"/>
      <c r="K142" s="23"/>
      <c r="L142" s="23"/>
    </row>
    <row r="143" spans="1:12" s="1" customFormat="1">
      <c r="A143" s="42"/>
      <c r="B143" s="42"/>
      <c r="C143" s="14"/>
      <c r="D143" s="14"/>
      <c r="E143" s="14"/>
      <c r="F143" s="14"/>
      <c r="G143" s="14"/>
      <c r="H143" s="14"/>
      <c r="I143" s="23"/>
      <c r="J143" s="23"/>
      <c r="K143" s="23"/>
      <c r="L143" s="23"/>
    </row>
    <row r="144" spans="1:12" s="1" customFormat="1">
      <c r="A144" s="42"/>
      <c r="B144" s="42"/>
      <c r="C144" s="14"/>
      <c r="D144" s="14"/>
      <c r="E144" s="14"/>
      <c r="F144" s="14"/>
      <c r="G144" s="14"/>
      <c r="H144" s="14"/>
      <c r="I144" s="23"/>
      <c r="J144" s="23"/>
      <c r="K144" s="23"/>
      <c r="L144" s="23"/>
    </row>
    <row r="145" spans="1:12" s="1" customFormat="1">
      <c r="A145" s="42"/>
      <c r="B145" s="42"/>
      <c r="C145" s="14"/>
      <c r="D145" s="14"/>
      <c r="E145" s="14"/>
      <c r="F145" s="14"/>
      <c r="G145" s="14"/>
      <c r="H145" s="14"/>
      <c r="I145" s="23"/>
      <c r="J145" s="23"/>
      <c r="K145" s="23"/>
      <c r="L145" s="23"/>
    </row>
    <row r="146" spans="1:12" s="1" customFormat="1">
      <c r="A146" s="42"/>
      <c r="B146" s="42"/>
      <c r="C146" s="14"/>
      <c r="D146" s="14"/>
      <c r="E146" s="14"/>
      <c r="F146" s="14"/>
      <c r="G146" s="14"/>
      <c r="H146" s="14"/>
      <c r="I146" s="23"/>
      <c r="J146" s="23"/>
      <c r="K146" s="23"/>
      <c r="L146" s="23"/>
    </row>
    <row r="147" spans="1:12" s="1" customFormat="1">
      <c r="A147" s="42"/>
      <c r="B147" s="42"/>
      <c r="C147" s="14"/>
      <c r="D147" s="14"/>
      <c r="E147" s="14"/>
      <c r="F147" s="14"/>
      <c r="G147" s="14"/>
      <c r="H147" s="14"/>
      <c r="I147" s="23"/>
      <c r="J147" s="23"/>
      <c r="K147" s="23"/>
      <c r="L147" s="23"/>
    </row>
    <row r="148" spans="1:12" s="1" customFormat="1">
      <c r="A148" s="42"/>
      <c r="B148" s="42"/>
      <c r="C148" s="14"/>
      <c r="D148" s="14"/>
      <c r="E148" s="14"/>
      <c r="F148" s="14"/>
      <c r="G148" s="14"/>
      <c r="H148" s="14"/>
      <c r="I148" s="23"/>
      <c r="J148" s="23"/>
      <c r="K148" s="23"/>
      <c r="L148" s="23"/>
    </row>
    <row r="149" spans="1:12" s="1" customFormat="1">
      <c r="A149" s="42"/>
      <c r="B149" s="42"/>
      <c r="C149" s="14"/>
      <c r="D149" s="14"/>
      <c r="E149" s="14"/>
      <c r="F149" s="14"/>
      <c r="G149" s="14"/>
      <c r="H149" s="14"/>
      <c r="I149" s="23"/>
      <c r="J149" s="23"/>
      <c r="K149" s="23"/>
      <c r="L149" s="23"/>
    </row>
    <row r="150" spans="1:12" s="1" customFormat="1">
      <c r="A150" s="42"/>
      <c r="B150" s="42"/>
      <c r="C150" s="14"/>
      <c r="D150" s="14"/>
      <c r="E150" s="14"/>
      <c r="F150" s="14"/>
      <c r="G150" s="14"/>
      <c r="H150" s="14"/>
      <c r="I150" s="23"/>
      <c r="J150" s="23"/>
      <c r="K150" s="23"/>
      <c r="L150" s="23"/>
    </row>
    <row r="151" spans="1:12" s="1" customFormat="1">
      <c r="A151" s="42"/>
      <c r="B151" s="42"/>
      <c r="C151" s="14"/>
      <c r="D151" s="14"/>
      <c r="E151" s="14"/>
      <c r="F151" s="14"/>
      <c r="G151" s="14"/>
      <c r="H151" s="14"/>
      <c r="I151" s="23"/>
      <c r="J151" s="23"/>
      <c r="K151" s="23"/>
      <c r="L151" s="23"/>
    </row>
    <row r="152" spans="1:12" s="1" customFormat="1">
      <c r="A152" s="42"/>
      <c r="B152" s="42"/>
      <c r="C152" s="14"/>
      <c r="D152" s="14"/>
      <c r="E152" s="14"/>
      <c r="F152" s="14"/>
      <c r="G152" s="14"/>
      <c r="H152" s="14"/>
      <c r="I152" s="23"/>
      <c r="J152" s="23"/>
      <c r="K152" s="23"/>
      <c r="L152" s="23"/>
    </row>
    <row r="153" spans="1:12" s="1" customFormat="1">
      <c r="A153" s="42"/>
      <c r="B153" s="42"/>
      <c r="C153" s="14"/>
      <c r="D153" s="14"/>
      <c r="E153" s="14"/>
      <c r="F153" s="14"/>
      <c r="G153" s="14"/>
      <c r="H153" s="14"/>
      <c r="I153" s="23"/>
      <c r="J153" s="23"/>
      <c r="K153" s="23"/>
      <c r="L153" s="23"/>
    </row>
    <row r="154" spans="1:12" s="1" customFormat="1">
      <c r="A154" s="42"/>
      <c r="B154" s="42"/>
      <c r="C154" s="14"/>
      <c r="D154" s="14"/>
      <c r="E154" s="14"/>
      <c r="F154" s="14"/>
      <c r="G154" s="14"/>
      <c r="H154" s="14"/>
      <c r="I154" s="23"/>
      <c r="J154" s="23"/>
      <c r="K154" s="23"/>
      <c r="L154" s="23"/>
    </row>
    <row r="155" spans="1:12" s="1" customFormat="1">
      <c r="A155" s="42"/>
      <c r="B155" s="42"/>
      <c r="C155" s="14"/>
      <c r="D155" s="14"/>
      <c r="E155" s="14"/>
      <c r="F155" s="14"/>
      <c r="G155" s="14"/>
      <c r="H155" s="14"/>
      <c r="I155" s="23"/>
      <c r="J155" s="23"/>
      <c r="K155" s="23"/>
      <c r="L155" s="23"/>
    </row>
    <row r="156" spans="1:12" s="1" customFormat="1">
      <c r="A156" s="42"/>
      <c r="B156" s="42"/>
      <c r="C156" s="14"/>
      <c r="D156" s="14"/>
      <c r="E156" s="14"/>
      <c r="F156" s="14"/>
      <c r="G156" s="14"/>
      <c r="H156" s="14"/>
      <c r="I156" s="23"/>
      <c r="J156" s="23"/>
      <c r="K156" s="23"/>
      <c r="L156" s="23"/>
    </row>
    <row r="157" spans="1:12" s="1" customFormat="1">
      <c r="A157" s="42"/>
      <c r="B157" s="42"/>
      <c r="C157" s="14"/>
      <c r="D157" s="14"/>
      <c r="E157" s="14"/>
      <c r="F157" s="14"/>
      <c r="G157" s="14"/>
      <c r="H157" s="14"/>
      <c r="I157" s="23"/>
      <c r="J157" s="23"/>
      <c r="K157" s="23"/>
      <c r="L157" s="23"/>
    </row>
    <row r="158" spans="1:12" s="1" customFormat="1">
      <c r="A158" s="42"/>
      <c r="B158" s="42"/>
      <c r="C158" s="14"/>
      <c r="D158" s="14"/>
      <c r="E158" s="14"/>
      <c r="F158" s="14"/>
      <c r="G158" s="14"/>
      <c r="H158" s="14"/>
      <c r="I158" s="23"/>
      <c r="J158" s="23"/>
      <c r="K158" s="23"/>
      <c r="L158" s="23"/>
    </row>
    <row r="159" spans="1:12" s="1" customFormat="1">
      <c r="A159" s="42"/>
      <c r="B159" s="42"/>
      <c r="C159" s="14"/>
      <c r="D159" s="14"/>
      <c r="E159" s="14"/>
      <c r="F159" s="14"/>
      <c r="G159" s="14"/>
      <c r="H159" s="14"/>
      <c r="I159" s="23"/>
      <c r="J159" s="23"/>
      <c r="K159" s="23"/>
      <c r="L159" s="23"/>
    </row>
    <row r="160" spans="1:12" s="1" customFormat="1">
      <c r="A160" s="42"/>
      <c r="B160" s="42"/>
      <c r="C160" s="14"/>
      <c r="D160" s="14"/>
      <c r="E160" s="14"/>
      <c r="F160" s="14"/>
      <c r="G160" s="14"/>
      <c r="H160" s="14"/>
      <c r="I160" s="23"/>
      <c r="J160" s="23"/>
      <c r="K160" s="23"/>
      <c r="L160" s="23"/>
    </row>
    <row r="161" spans="1:12" s="1" customFormat="1">
      <c r="A161" s="42"/>
      <c r="B161" s="42"/>
      <c r="C161" s="14"/>
      <c r="D161" s="14"/>
      <c r="E161" s="14"/>
      <c r="F161" s="14"/>
      <c r="G161" s="14"/>
      <c r="H161" s="14"/>
      <c r="I161" s="23"/>
      <c r="J161" s="23"/>
      <c r="K161" s="23"/>
      <c r="L161" s="23"/>
    </row>
    <row r="162" spans="1:12" s="1" customFormat="1">
      <c r="A162" s="42"/>
      <c r="B162" s="42"/>
      <c r="C162" s="14"/>
      <c r="D162" s="14"/>
      <c r="E162" s="14"/>
      <c r="F162" s="14"/>
      <c r="G162" s="14"/>
      <c r="H162" s="14"/>
      <c r="I162" s="23"/>
      <c r="J162" s="23"/>
      <c r="K162" s="23"/>
      <c r="L162" s="23"/>
    </row>
    <row r="163" spans="1:12" s="1" customFormat="1">
      <c r="A163" s="42"/>
      <c r="B163" s="42"/>
      <c r="C163" s="14"/>
      <c r="D163" s="14"/>
      <c r="E163" s="14"/>
      <c r="F163" s="14"/>
      <c r="G163" s="14"/>
      <c r="H163" s="14"/>
      <c r="I163" s="23"/>
      <c r="J163" s="23"/>
      <c r="K163" s="23"/>
      <c r="L163" s="23"/>
    </row>
    <row r="164" spans="1:12" s="1" customFormat="1">
      <c r="A164" s="42"/>
      <c r="B164" s="42"/>
      <c r="C164" s="14"/>
      <c r="D164" s="14"/>
      <c r="E164" s="14"/>
      <c r="F164" s="14"/>
      <c r="G164" s="14"/>
      <c r="H164" s="14"/>
      <c r="I164" s="23"/>
      <c r="J164" s="23"/>
      <c r="K164" s="23"/>
      <c r="L164" s="23"/>
    </row>
    <row r="165" spans="1:12" s="1" customFormat="1">
      <c r="A165" s="42"/>
      <c r="B165" s="42"/>
      <c r="C165" s="14"/>
      <c r="D165" s="14"/>
      <c r="E165" s="14"/>
      <c r="F165" s="14"/>
      <c r="G165" s="14"/>
      <c r="H165" s="14"/>
      <c r="I165" s="23"/>
      <c r="J165" s="23"/>
      <c r="K165" s="23"/>
      <c r="L165" s="23"/>
    </row>
    <row r="166" spans="1:12" s="1" customFormat="1">
      <c r="A166" s="42"/>
      <c r="B166" s="42"/>
      <c r="C166" s="14"/>
      <c r="D166" s="14"/>
      <c r="E166" s="14"/>
      <c r="F166" s="14"/>
      <c r="G166" s="14"/>
      <c r="H166" s="14"/>
      <c r="I166" s="23"/>
      <c r="J166" s="23"/>
      <c r="K166" s="23"/>
      <c r="L166" s="23"/>
    </row>
    <row r="167" spans="1:12" s="1" customFormat="1">
      <c r="A167" s="42"/>
      <c r="B167" s="42"/>
      <c r="C167" s="14"/>
      <c r="D167" s="14"/>
      <c r="E167" s="14"/>
      <c r="F167" s="14"/>
      <c r="G167" s="14"/>
      <c r="H167" s="14"/>
      <c r="I167" s="23"/>
      <c r="J167" s="23"/>
      <c r="K167" s="23"/>
      <c r="L167" s="23"/>
    </row>
    <row r="168" spans="1:12" s="1" customFormat="1">
      <c r="A168" s="42"/>
      <c r="B168" s="42"/>
      <c r="C168" s="14"/>
      <c r="D168" s="14"/>
      <c r="E168" s="14"/>
      <c r="F168" s="14"/>
      <c r="G168" s="14"/>
      <c r="H168" s="14"/>
      <c r="I168" s="23"/>
      <c r="J168" s="23"/>
      <c r="K168" s="23"/>
      <c r="L168" s="23"/>
    </row>
    <row r="169" spans="1:12" s="1" customFormat="1">
      <c r="A169" s="42"/>
      <c r="B169" s="42"/>
      <c r="C169" s="14"/>
      <c r="D169" s="14"/>
      <c r="E169" s="14"/>
      <c r="F169" s="14"/>
      <c r="G169" s="14"/>
      <c r="H169" s="14"/>
      <c r="I169" s="23"/>
      <c r="J169" s="23"/>
      <c r="K169" s="23"/>
      <c r="L169" s="23"/>
    </row>
    <row r="170" spans="1:12" s="1" customFormat="1">
      <c r="A170" s="42"/>
      <c r="B170" s="42"/>
      <c r="C170" s="14"/>
      <c r="D170" s="14"/>
      <c r="E170" s="14"/>
      <c r="F170" s="14"/>
      <c r="G170" s="14"/>
      <c r="H170" s="14"/>
      <c r="I170" s="23"/>
      <c r="J170" s="23"/>
      <c r="K170" s="23"/>
      <c r="L170" s="23"/>
    </row>
    <row r="171" spans="1:12" s="1" customFormat="1">
      <c r="A171" s="42"/>
      <c r="B171" s="42"/>
      <c r="C171" s="14"/>
      <c r="D171" s="14"/>
      <c r="E171" s="14"/>
      <c r="F171" s="14"/>
      <c r="G171" s="14"/>
      <c r="H171" s="14"/>
      <c r="I171" s="23"/>
      <c r="J171" s="23"/>
      <c r="K171" s="23"/>
      <c r="L171" s="23"/>
    </row>
    <row r="172" spans="1:12" s="1" customFormat="1">
      <c r="A172" s="42"/>
      <c r="B172" s="42"/>
      <c r="C172" s="14"/>
      <c r="D172" s="14"/>
      <c r="E172" s="14"/>
      <c r="F172" s="14"/>
      <c r="G172" s="14"/>
      <c r="H172" s="14"/>
      <c r="I172" s="23"/>
      <c r="J172" s="23"/>
      <c r="K172" s="23"/>
      <c r="L172" s="23"/>
    </row>
    <row r="173" spans="1:12" s="1" customFormat="1">
      <c r="A173" s="42"/>
      <c r="B173" s="42"/>
      <c r="C173" s="14"/>
      <c r="D173" s="14"/>
      <c r="E173" s="14"/>
      <c r="F173" s="14"/>
      <c r="G173" s="14"/>
      <c r="H173" s="14"/>
      <c r="I173" s="23"/>
      <c r="J173" s="23"/>
      <c r="K173" s="23"/>
      <c r="L173" s="23"/>
    </row>
    <row r="174" spans="1:12" s="1" customFormat="1">
      <c r="A174" s="42"/>
      <c r="B174" s="42"/>
      <c r="C174" s="14"/>
      <c r="D174" s="14"/>
      <c r="E174" s="14"/>
      <c r="F174" s="14"/>
      <c r="G174" s="14"/>
      <c r="H174" s="14"/>
      <c r="I174" s="23"/>
      <c r="J174" s="23"/>
      <c r="K174" s="23"/>
      <c r="L174" s="23"/>
    </row>
    <row r="175" spans="1:12" s="1" customFormat="1">
      <c r="A175" s="42"/>
      <c r="B175" s="42"/>
      <c r="C175" s="14"/>
      <c r="D175" s="14"/>
      <c r="E175" s="14"/>
      <c r="F175" s="14"/>
      <c r="G175" s="14"/>
      <c r="H175" s="14"/>
      <c r="I175" s="23"/>
      <c r="J175" s="23"/>
      <c r="K175" s="23"/>
      <c r="L175" s="23"/>
    </row>
    <row r="176" spans="1:12" s="1" customFormat="1">
      <c r="A176" s="42"/>
      <c r="B176" s="42"/>
      <c r="C176" s="14"/>
      <c r="D176" s="14"/>
      <c r="E176" s="14"/>
      <c r="F176" s="14"/>
      <c r="G176" s="14"/>
      <c r="H176" s="14"/>
      <c r="I176" s="23"/>
      <c r="J176" s="23"/>
      <c r="K176" s="23"/>
      <c r="L176" s="23"/>
    </row>
    <row r="177" spans="1:12" s="1" customFormat="1">
      <c r="A177" s="42"/>
      <c r="B177" s="42"/>
      <c r="C177" s="14"/>
      <c r="D177" s="14"/>
      <c r="E177" s="14"/>
      <c r="F177" s="14"/>
      <c r="G177" s="14"/>
      <c r="H177" s="14"/>
      <c r="I177" s="23"/>
      <c r="J177" s="23"/>
      <c r="K177" s="23"/>
      <c r="L177" s="23"/>
    </row>
    <row r="178" spans="1:12" s="1" customFormat="1">
      <c r="A178" s="42"/>
      <c r="B178" s="42"/>
      <c r="C178" s="14"/>
      <c r="D178" s="14"/>
      <c r="E178" s="14"/>
      <c r="F178" s="14"/>
      <c r="G178" s="14"/>
      <c r="H178" s="14"/>
      <c r="I178" s="23"/>
      <c r="J178" s="23"/>
      <c r="K178" s="23"/>
      <c r="L178" s="23"/>
    </row>
    <row r="179" spans="1:12" s="1" customFormat="1">
      <c r="A179" s="42"/>
      <c r="B179" s="42"/>
      <c r="C179" s="14"/>
      <c r="D179" s="14"/>
      <c r="E179" s="14"/>
      <c r="F179" s="14"/>
      <c r="G179" s="14"/>
      <c r="H179" s="14"/>
      <c r="I179" s="23"/>
      <c r="J179" s="23"/>
      <c r="K179" s="23"/>
      <c r="L179" s="23"/>
    </row>
    <row r="180" spans="1:12" s="1" customFormat="1">
      <c r="A180" s="42"/>
      <c r="B180" s="42"/>
      <c r="C180" s="14"/>
      <c r="D180" s="14"/>
      <c r="E180" s="14"/>
      <c r="F180" s="14"/>
      <c r="G180" s="14"/>
      <c r="H180" s="14"/>
      <c r="I180" s="23"/>
      <c r="J180" s="23"/>
      <c r="K180" s="23"/>
      <c r="L180" s="23"/>
    </row>
    <row r="181" spans="1:12" s="1" customFormat="1">
      <c r="A181" s="42"/>
      <c r="B181" s="42"/>
      <c r="C181" s="14"/>
      <c r="D181" s="14"/>
      <c r="E181" s="14"/>
      <c r="F181" s="14"/>
      <c r="G181" s="14"/>
      <c r="H181" s="14"/>
      <c r="I181" s="23"/>
      <c r="J181" s="23"/>
      <c r="K181" s="23"/>
      <c r="L181" s="23"/>
    </row>
    <row r="182" spans="1:12" s="1" customFormat="1">
      <c r="A182" s="42"/>
      <c r="B182" s="42"/>
      <c r="C182" s="14"/>
      <c r="D182" s="14"/>
      <c r="E182" s="14"/>
      <c r="F182" s="14"/>
      <c r="G182" s="14"/>
      <c r="H182" s="14"/>
      <c r="I182" s="23"/>
      <c r="J182" s="23"/>
      <c r="K182" s="23"/>
      <c r="L182" s="23"/>
    </row>
    <row r="183" spans="1:12" s="1" customFormat="1">
      <c r="A183" s="42"/>
      <c r="B183" s="42"/>
      <c r="C183" s="14"/>
      <c r="D183" s="14"/>
      <c r="E183" s="14"/>
      <c r="F183" s="14"/>
      <c r="G183" s="14"/>
      <c r="H183" s="14"/>
      <c r="I183" s="23"/>
      <c r="J183" s="23"/>
      <c r="K183" s="23"/>
      <c r="L183" s="23"/>
    </row>
    <row r="184" spans="1:12" s="1" customFormat="1">
      <c r="A184" s="42"/>
      <c r="B184" s="42"/>
      <c r="C184" s="14"/>
      <c r="D184" s="14"/>
      <c r="E184" s="14"/>
      <c r="F184" s="14"/>
      <c r="G184" s="14"/>
      <c r="H184" s="14"/>
      <c r="I184" s="23"/>
      <c r="J184" s="23"/>
      <c r="K184" s="23"/>
      <c r="L184" s="23"/>
    </row>
    <row r="185" spans="1:12" s="1" customFormat="1">
      <c r="A185" s="42"/>
      <c r="B185" s="42"/>
      <c r="C185" s="14"/>
      <c r="D185" s="14"/>
      <c r="E185" s="14"/>
      <c r="F185" s="14"/>
      <c r="G185" s="14"/>
      <c r="H185" s="14"/>
      <c r="I185" s="23"/>
      <c r="J185" s="23"/>
      <c r="K185" s="23"/>
      <c r="L185" s="23"/>
    </row>
    <row r="186" spans="1:12" s="1" customFormat="1">
      <c r="A186" s="42"/>
      <c r="B186" s="42"/>
      <c r="C186" s="14"/>
      <c r="D186" s="14"/>
      <c r="E186" s="14"/>
      <c r="F186" s="14"/>
      <c r="G186" s="14"/>
      <c r="H186" s="14"/>
      <c r="I186" s="23"/>
      <c r="J186" s="23"/>
      <c r="K186" s="23"/>
      <c r="L186" s="23"/>
    </row>
    <row r="187" spans="1:12" s="1" customFormat="1">
      <c r="A187" s="42"/>
      <c r="B187" s="42"/>
      <c r="C187" s="14"/>
      <c r="D187" s="14"/>
      <c r="E187" s="14"/>
      <c r="F187" s="14"/>
      <c r="G187" s="14"/>
      <c r="H187" s="14"/>
      <c r="I187" s="23"/>
      <c r="J187" s="23"/>
      <c r="K187" s="23"/>
      <c r="L187" s="23"/>
    </row>
    <row r="188" spans="1:12" s="1" customFormat="1">
      <c r="A188" s="42"/>
      <c r="B188" s="42"/>
      <c r="C188" s="14"/>
      <c r="D188" s="14"/>
      <c r="E188" s="14"/>
      <c r="F188" s="14"/>
      <c r="G188" s="14"/>
      <c r="H188" s="14"/>
      <c r="I188" s="23"/>
      <c r="J188" s="23"/>
      <c r="K188" s="23"/>
      <c r="L188" s="23"/>
    </row>
    <row r="189" spans="1:12" s="1" customFormat="1">
      <c r="A189" s="42"/>
      <c r="B189" s="42"/>
      <c r="C189" s="14"/>
      <c r="D189" s="14"/>
      <c r="E189" s="14"/>
      <c r="F189" s="14"/>
      <c r="G189" s="14"/>
      <c r="H189" s="14"/>
      <c r="I189" s="23"/>
      <c r="J189" s="23"/>
      <c r="K189" s="23"/>
      <c r="L189" s="23"/>
    </row>
    <row r="190" spans="1:12" s="1" customFormat="1">
      <c r="A190" s="42"/>
      <c r="B190" s="42"/>
      <c r="C190" s="14"/>
      <c r="D190" s="14"/>
      <c r="E190" s="14"/>
      <c r="F190" s="14"/>
      <c r="G190" s="14"/>
      <c r="H190" s="14"/>
      <c r="I190" s="23"/>
      <c r="J190" s="23"/>
      <c r="K190" s="23"/>
      <c r="L190" s="23"/>
    </row>
    <row r="191" spans="1:12" s="1" customFormat="1">
      <c r="A191" s="42"/>
      <c r="B191" s="42"/>
      <c r="C191" s="14"/>
      <c r="D191" s="14"/>
      <c r="E191" s="14"/>
      <c r="F191" s="14"/>
      <c r="G191" s="14"/>
      <c r="H191" s="14"/>
      <c r="I191" s="23"/>
      <c r="J191" s="23"/>
      <c r="K191" s="23"/>
      <c r="L191" s="23"/>
    </row>
    <row r="192" spans="1:12" s="1" customFormat="1">
      <c r="A192" s="42"/>
      <c r="B192" s="42"/>
      <c r="C192" s="14"/>
      <c r="D192" s="14"/>
      <c r="E192" s="14"/>
      <c r="F192" s="14"/>
      <c r="G192" s="14"/>
      <c r="H192" s="14"/>
      <c r="I192" s="23"/>
      <c r="J192" s="23"/>
      <c r="K192" s="23"/>
      <c r="L192" s="23"/>
    </row>
    <row r="193" spans="1:12" s="1" customFormat="1">
      <c r="A193" s="42"/>
      <c r="B193" s="42"/>
      <c r="C193" s="14"/>
      <c r="D193" s="14"/>
      <c r="E193" s="14"/>
      <c r="F193" s="14"/>
      <c r="G193" s="14"/>
      <c r="H193" s="14"/>
      <c r="I193" s="23"/>
      <c r="J193" s="23"/>
      <c r="K193" s="23"/>
      <c r="L193" s="23"/>
    </row>
    <row r="194" spans="1:12" s="1" customFormat="1">
      <c r="A194" s="42"/>
      <c r="B194" s="42"/>
      <c r="C194" s="14"/>
      <c r="D194" s="14"/>
      <c r="E194" s="14"/>
      <c r="F194" s="14"/>
      <c r="G194" s="14"/>
      <c r="H194" s="14"/>
      <c r="I194" s="23"/>
      <c r="J194" s="23"/>
      <c r="K194" s="23"/>
      <c r="L194" s="23"/>
    </row>
    <row r="195" spans="1:12" s="1" customFormat="1">
      <c r="A195" s="42"/>
      <c r="B195" s="42"/>
      <c r="C195" s="14"/>
      <c r="D195" s="14"/>
      <c r="E195" s="14"/>
      <c r="F195" s="14"/>
      <c r="G195" s="14"/>
      <c r="H195" s="14"/>
      <c r="I195" s="23"/>
      <c r="J195" s="23"/>
      <c r="K195" s="23"/>
      <c r="L195" s="23"/>
    </row>
    <row r="196" spans="1:12" s="1" customFormat="1">
      <c r="A196" s="42"/>
      <c r="B196" s="42"/>
      <c r="C196" s="14"/>
      <c r="D196" s="14"/>
      <c r="E196" s="14"/>
      <c r="F196" s="14"/>
      <c r="G196" s="14"/>
      <c r="H196" s="14"/>
      <c r="I196" s="23"/>
      <c r="J196" s="23"/>
      <c r="K196" s="23"/>
      <c r="L196" s="23"/>
    </row>
    <row r="197" spans="1:12" s="1" customFormat="1">
      <c r="A197" s="42"/>
      <c r="B197" s="42"/>
      <c r="C197" s="14"/>
      <c r="D197" s="14"/>
      <c r="E197" s="14"/>
      <c r="F197" s="14"/>
      <c r="G197" s="14"/>
      <c r="H197" s="14"/>
      <c r="I197" s="23"/>
      <c r="J197" s="23"/>
      <c r="K197" s="23"/>
      <c r="L197" s="23"/>
    </row>
    <row r="198" spans="1:12" s="1" customFormat="1">
      <c r="A198" s="42"/>
      <c r="B198" s="42"/>
      <c r="C198" s="14"/>
      <c r="D198" s="14"/>
      <c r="E198" s="14"/>
      <c r="F198" s="14"/>
      <c r="G198" s="14"/>
      <c r="H198" s="14"/>
      <c r="I198" s="23"/>
      <c r="J198" s="23"/>
      <c r="K198" s="23"/>
      <c r="L198" s="23"/>
    </row>
    <row r="199" spans="1:12" s="1" customFormat="1">
      <c r="A199" s="42"/>
      <c r="B199" s="42"/>
      <c r="C199" s="14"/>
      <c r="D199" s="14"/>
      <c r="E199" s="14"/>
      <c r="F199" s="14"/>
      <c r="G199" s="14"/>
      <c r="H199" s="14"/>
      <c r="I199" s="23"/>
      <c r="J199" s="23"/>
      <c r="K199" s="23"/>
      <c r="L199" s="23"/>
    </row>
    <row r="200" spans="1:12" s="1" customFormat="1">
      <c r="A200" s="42"/>
      <c r="B200" s="42"/>
      <c r="C200" s="14"/>
      <c r="D200" s="14"/>
      <c r="E200" s="14"/>
      <c r="F200" s="14"/>
      <c r="G200" s="14"/>
      <c r="H200" s="14"/>
      <c r="I200" s="23"/>
      <c r="J200" s="23"/>
      <c r="K200" s="23"/>
      <c r="L200" s="23"/>
    </row>
    <row r="201" spans="1:12" s="1" customFormat="1">
      <c r="A201" s="42"/>
      <c r="B201" s="42"/>
      <c r="C201" s="14"/>
      <c r="D201" s="14"/>
      <c r="E201" s="14"/>
      <c r="F201" s="14"/>
      <c r="G201" s="14"/>
      <c r="H201" s="14"/>
      <c r="I201" s="23"/>
      <c r="J201" s="23"/>
      <c r="K201" s="23"/>
      <c r="L201" s="23"/>
    </row>
    <row r="202" spans="1:12" s="1" customFormat="1">
      <c r="A202" s="42"/>
      <c r="B202" s="42"/>
      <c r="C202" s="14"/>
      <c r="D202" s="14"/>
      <c r="E202" s="14"/>
      <c r="F202" s="14"/>
      <c r="G202" s="14"/>
      <c r="H202" s="14"/>
      <c r="I202" s="23"/>
      <c r="J202" s="23"/>
      <c r="K202" s="23"/>
      <c r="L202" s="23"/>
    </row>
    <row r="203" spans="1:12" s="1" customFormat="1">
      <c r="A203" s="42"/>
      <c r="B203" s="42"/>
      <c r="C203" s="14"/>
      <c r="D203" s="14"/>
      <c r="E203" s="14"/>
      <c r="F203" s="14"/>
      <c r="G203" s="14"/>
      <c r="H203" s="14"/>
      <c r="I203" s="23"/>
      <c r="J203" s="23"/>
      <c r="K203" s="23"/>
      <c r="L203" s="23"/>
    </row>
    <row r="204" spans="1:12" s="1" customFormat="1">
      <c r="A204" s="42"/>
      <c r="B204" s="42"/>
      <c r="C204" s="14"/>
      <c r="D204" s="14"/>
      <c r="E204" s="14"/>
      <c r="F204" s="14"/>
      <c r="G204" s="14"/>
      <c r="H204" s="14"/>
      <c r="I204" s="23"/>
      <c r="J204" s="23"/>
      <c r="K204" s="23"/>
      <c r="L204" s="23"/>
    </row>
    <row r="205" spans="1:12" s="1" customFormat="1">
      <c r="A205" s="42"/>
      <c r="B205" s="42"/>
      <c r="C205" s="14"/>
      <c r="D205" s="14"/>
      <c r="E205" s="14"/>
      <c r="F205" s="14"/>
      <c r="G205" s="14"/>
      <c r="H205" s="14"/>
      <c r="I205" s="23"/>
      <c r="J205" s="23"/>
      <c r="K205" s="23"/>
      <c r="L205" s="23"/>
    </row>
    <row r="206" spans="1:12" s="1" customFormat="1">
      <c r="A206" s="42"/>
      <c r="B206" s="42"/>
      <c r="C206" s="14"/>
      <c r="D206" s="14"/>
      <c r="E206" s="14"/>
      <c r="F206" s="14"/>
      <c r="G206" s="14"/>
      <c r="H206" s="14"/>
      <c r="I206" s="23"/>
      <c r="J206" s="23"/>
      <c r="K206" s="23"/>
      <c r="L206" s="23"/>
    </row>
    <row r="207" spans="1:12" s="1" customFormat="1">
      <c r="A207" s="42"/>
      <c r="B207" s="42"/>
      <c r="C207" s="14"/>
      <c r="D207" s="14"/>
      <c r="E207" s="14"/>
      <c r="F207" s="14"/>
      <c r="G207" s="14"/>
      <c r="H207" s="14"/>
      <c r="I207" s="23"/>
      <c r="J207" s="23"/>
      <c r="K207" s="23"/>
      <c r="L207" s="23"/>
    </row>
    <row r="208" spans="1:12" s="1" customFormat="1">
      <c r="A208" s="42"/>
      <c r="B208" s="42"/>
      <c r="C208" s="14"/>
      <c r="D208" s="14"/>
      <c r="E208" s="14"/>
      <c r="F208" s="14"/>
      <c r="G208" s="14"/>
      <c r="H208" s="14"/>
      <c r="I208" s="23"/>
      <c r="J208" s="23"/>
      <c r="K208" s="23"/>
      <c r="L208" s="23"/>
    </row>
    <row r="209" spans="1:12" s="1" customFormat="1">
      <c r="A209" s="42"/>
      <c r="B209" s="42"/>
      <c r="C209" s="14"/>
      <c r="D209" s="14"/>
      <c r="E209" s="14"/>
      <c r="F209" s="14"/>
      <c r="G209" s="14"/>
      <c r="H209" s="14"/>
      <c r="I209" s="23"/>
      <c r="J209" s="23"/>
      <c r="K209" s="23"/>
      <c r="L209" s="23"/>
    </row>
    <row r="210" spans="1:12" s="1" customFormat="1">
      <c r="A210" s="42"/>
      <c r="B210" s="42"/>
      <c r="C210" s="14"/>
      <c r="D210" s="14"/>
      <c r="E210" s="14"/>
      <c r="F210" s="14"/>
      <c r="G210" s="14"/>
      <c r="H210" s="14"/>
      <c r="I210" s="23"/>
      <c r="J210" s="23"/>
      <c r="K210" s="23"/>
      <c r="L210" s="23"/>
    </row>
    <row r="211" spans="1:12" s="1" customFormat="1">
      <c r="A211" s="42"/>
      <c r="B211" s="42"/>
      <c r="C211" s="14"/>
      <c r="D211" s="14"/>
      <c r="E211" s="14"/>
      <c r="F211" s="14"/>
      <c r="G211" s="14"/>
      <c r="H211" s="14"/>
      <c r="I211" s="23"/>
      <c r="J211" s="23"/>
      <c r="K211" s="23"/>
      <c r="L211" s="23"/>
    </row>
    <row r="212" spans="1:12" s="1" customFormat="1">
      <c r="A212" s="42"/>
      <c r="B212" s="42"/>
      <c r="C212" s="14"/>
      <c r="D212" s="14"/>
      <c r="E212" s="14"/>
      <c r="F212" s="14"/>
      <c r="G212" s="14"/>
      <c r="H212" s="14"/>
      <c r="I212" s="23"/>
      <c r="J212" s="23"/>
      <c r="K212" s="23"/>
      <c r="L212" s="23"/>
    </row>
    <row r="213" spans="1:12" s="1" customFormat="1">
      <c r="A213" s="42"/>
      <c r="B213" s="42"/>
      <c r="C213" s="14"/>
      <c r="D213" s="14"/>
      <c r="E213" s="14"/>
      <c r="F213" s="14"/>
      <c r="G213" s="14"/>
      <c r="H213" s="14"/>
      <c r="I213" s="23"/>
      <c r="J213" s="23"/>
      <c r="K213" s="23"/>
      <c r="L213" s="23"/>
    </row>
    <row r="214" spans="1:12" s="1" customFormat="1">
      <c r="A214" s="42"/>
      <c r="B214" s="42"/>
      <c r="C214" s="14"/>
      <c r="D214" s="14"/>
      <c r="E214" s="14"/>
      <c r="F214" s="14"/>
      <c r="G214" s="14"/>
      <c r="H214" s="14"/>
      <c r="I214" s="23"/>
      <c r="J214" s="23"/>
      <c r="K214" s="23"/>
      <c r="L214" s="23"/>
    </row>
    <row r="215" spans="1:12" s="1" customFormat="1">
      <c r="A215" s="42"/>
      <c r="B215" s="42"/>
      <c r="C215" s="14"/>
      <c r="D215" s="14"/>
      <c r="E215" s="14"/>
      <c r="F215" s="14"/>
      <c r="G215" s="14"/>
      <c r="H215" s="14"/>
      <c r="I215" s="23"/>
      <c r="J215" s="23"/>
      <c r="K215" s="23"/>
      <c r="L215" s="23"/>
    </row>
  </sheetData>
  <mergeCells count="3">
    <mergeCell ref="A2:C2"/>
    <mergeCell ref="A3:C3"/>
    <mergeCell ref="A1:H1"/>
  </mergeCells>
  <phoneticPr fontId="0" type="noConversion"/>
  <printOptions horizontalCentered="1"/>
  <pageMargins left="0.19685039370078741" right="0.19685039370078741" top="0.62992125984251968" bottom="0.62992125984251968" header="0.51181102362204722" footer="0.51181102362204722"/>
  <pageSetup paperSize="9" scale="86" firstPageNumber="756" fitToHeight="0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1"/>
  <sheetViews>
    <sheetView view="pageBreakPreview" topLeftCell="A122" zoomScale="90" zoomScaleNormal="100" zoomScaleSheetLayoutView="90" workbookViewId="0">
      <selection activeCell="B11" sqref="B11"/>
    </sheetView>
  </sheetViews>
  <sheetFormatPr defaultRowHeight="12.75"/>
  <cols>
    <col min="1" max="1" width="6.28515625" style="61" bestFit="1" customWidth="1"/>
    <col min="2" max="2" width="49.7109375" style="14" customWidth="1"/>
    <col min="3" max="3" width="14" style="16" customWidth="1"/>
    <col min="4" max="4" width="13.140625" style="16" customWidth="1"/>
    <col min="5" max="5" width="10.140625" style="16" customWidth="1"/>
    <col min="6" max="6" width="15.85546875" customWidth="1"/>
    <col min="7" max="7" width="15" customWidth="1"/>
    <col min="8" max="8" width="13.140625" customWidth="1"/>
    <col min="9" max="9" width="13.28515625" customWidth="1"/>
    <col min="10" max="10" width="15.140625" customWidth="1"/>
    <col min="11" max="11" width="13" customWidth="1"/>
  </cols>
  <sheetData>
    <row r="1" spans="1:12" ht="30" customHeight="1">
      <c r="A1" s="227" t="s">
        <v>188</v>
      </c>
      <c r="B1" s="228"/>
      <c r="C1" s="228"/>
      <c r="D1" s="228"/>
      <c r="E1" s="228"/>
      <c r="F1" s="23"/>
      <c r="G1" s="23"/>
      <c r="H1" s="23"/>
      <c r="I1" s="23"/>
      <c r="J1" s="23"/>
      <c r="K1" s="23"/>
      <c r="L1" s="23"/>
    </row>
    <row r="2" spans="1:12" ht="28.5" customHeight="1">
      <c r="A2" s="229" t="s">
        <v>3</v>
      </c>
      <c r="B2" s="229"/>
      <c r="C2" s="158" t="s">
        <v>5</v>
      </c>
      <c r="D2" s="201" t="s">
        <v>6</v>
      </c>
      <c r="E2" s="159" t="s">
        <v>7</v>
      </c>
      <c r="F2" s="23"/>
      <c r="G2" s="23"/>
      <c r="H2" s="23"/>
      <c r="I2" s="23"/>
      <c r="J2" s="23"/>
      <c r="K2" s="23"/>
      <c r="L2" s="23"/>
    </row>
    <row r="3" spans="1:12" s="105" customFormat="1" ht="12" customHeight="1">
      <c r="A3" s="230">
        <v>1</v>
      </c>
      <c r="B3" s="230"/>
      <c r="C3" s="202">
        <v>2</v>
      </c>
      <c r="D3" s="202">
        <v>3</v>
      </c>
      <c r="E3" s="203" t="s">
        <v>189</v>
      </c>
    </row>
    <row r="4" spans="1:12" ht="22.9" customHeight="1">
      <c r="A4" s="175" t="s">
        <v>190</v>
      </c>
      <c r="B4" s="176" t="s">
        <v>191</v>
      </c>
      <c r="C4" s="116">
        <f>C5+C90+C103+C113+C204+C226</f>
        <v>2922932567</v>
      </c>
      <c r="D4" s="116">
        <f>D5+D90+D103+D113+D204+D226</f>
        <v>2791527130.5499997</v>
      </c>
      <c r="E4" s="118">
        <f>IFERROR(D4/C4*100,"-")</f>
        <v>95.504328839687531</v>
      </c>
      <c r="F4" s="84"/>
      <c r="G4" s="84"/>
      <c r="H4" s="84"/>
      <c r="I4" s="23"/>
      <c r="J4" s="23"/>
      <c r="K4" s="23"/>
      <c r="L4" s="23"/>
    </row>
    <row r="5" spans="1:12" s="26" customFormat="1" ht="20.25" customHeight="1">
      <c r="A5" s="177">
        <v>100</v>
      </c>
      <c r="B5" s="156" t="s">
        <v>192</v>
      </c>
      <c r="C5" s="116">
        <f>C7+C56+C65+C73+C78+C85</f>
        <v>259143500</v>
      </c>
      <c r="D5" s="116">
        <f>D7+D56+D65+D73+D78+D85</f>
        <v>266379626.24000001</v>
      </c>
      <c r="E5" s="118">
        <f>IFERROR(D5/C5*100,"-")</f>
        <v>102.79232403668239</v>
      </c>
      <c r="F5" s="85"/>
      <c r="G5" s="85"/>
      <c r="H5" s="86"/>
      <c r="I5" s="23"/>
      <c r="J5" s="23"/>
      <c r="K5" s="23"/>
      <c r="L5" s="23"/>
    </row>
    <row r="6" spans="1:12">
      <c r="A6" s="136"/>
      <c r="B6" s="136"/>
      <c r="C6" s="116"/>
      <c r="D6" s="116"/>
      <c r="E6" s="118"/>
      <c r="F6" s="87"/>
      <c r="G6" s="87"/>
      <c r="H6" s="87"/>
      <c r="I6" s="23"/>
      <c r="J6" s="23"/>
      <c r="K6" s="23"/>
      <c r="L6" s="23"/>
    </row>
    <row r="7" spans="1:12">
      <c r="A7" s="178" t="s">
        <v>193</v>
      </c>
      <c r="B7" s="156" t="s">
        <v>194</v>
      </c>
      <c r="C7" s="116">
        <f t="shared" ref="C7" si="0">C8+C16+C43+C49</f>
        <v>216886300</v>
      </c>
      <c r="D7" s="116">
        <f t="shared" ref="D7" si="1">D8+D16+D43+D49</f>
        <v>231378922.30000001</v>
      </c>
      <c r="E7" s="118">
        <f t="shared" ref="E7:E14" si="2">IFERROR(D7/C7*100,"-")</f>
        <v>106.68212897725675</v>
      </c>
      <c r="F7" s="23"/>
      <c r="G7" s="23"/>
      <c r="H7" s="23"/>
      <c r="I7" s="23"/>
      <c r="J7" s="23"/>
      <c r="K7" s="23"/>
      <c r="L7" s="23"/>
    </row>
    <row r="8" spans="1:12">
      <c r="A8" s="175">
        <v>31</v>
      </c>
      <c r="B8" s="156" t="s">
        <v>76</v>
      </c>
      <c r="C8" s="116">
        <f>C9+C11+C13</f>
        <v>115124300</v>
      </c>
      <c r="D8" s="116">
        <f>D9+D11+D13</f>
        <v>112068506</v>
      </c>
      <c r="E8" s="118">
        <f t="shared" si="2"/>
        <v>97.345656824840631</v>
      </c>
      <c r="F8" s="23"/>
      <c r="G8" s="23"/>
      <c r="H8" s="23"/>
      <c r="I8" s="23"/>
      <c r="J8" s="23"/>
      <c r="K8" s="23"/>
      <c r="L8" s="23"/>
    </row>
    <row r="9" spans="1:12">
      <c r="A9" s="175">
        <v>311</v>
      </c>
      <c r="B9" s="156" t="s">
        <v>77</v>
      </c>
      <c r="C9" s="116">
        <f>C10</f>
        <v>94176600</v>
      </c>
      <c r="D9" s="116">
        <f>D10</f>
        <v>91718866</v>
      </c>
      <c r="E9" s="118">
        <f t="shared" si="2"/>
        <v>97.390292280672696</v>
      </c>
      <c r="F9" s="23"/>
      <c r="G9" s="23"/>
      <c r="H9" s="23"/>
      <c r="I9" s="23"/>
      <c r="J9" s="23"/>
      <c r="K9" s="23"/>
      <c r="L9" s="23"/>
    </row>
    <row r="10" spans="1:12">
      <c r="A10" s="109">
        <v>3111</v>
      </c>
      <c r="B10" s="109" t="s">
        <v>78</v>
      </c>
      <c r="C10" s="112">
        <f>'rashodi-opći dio'!E7</f>
        <v>94176600</v>
      </c>
      <c r="D10" s="111">
        <f>'rashodi-opći dio'!F7</f>
        <v>91718866</v>
      </c>
      <c r="E10" s="114">
        <f t="shared" si="2"/>
        <v>97.390292280672696</v>
      </c>
      <c r="F10" s="23"/>
      <c r="G10" s="23"/>
      <c r="H10" s="23"/>
      <c r="I10" s="23"/>
      <c r="J10" s="23"/>
      <c r="K10" s="23"/>
      <c r="L10" s="23"/>
    </row>
    <row r="11" spans="1:12">
      <c r="A11" s="175">
        <v>312</v>
      </c>
      <c r="B11" s="156" t="s">
        <v>79</v>
      </c>
      <c r="C11" s="116">
        <f>C12</f>
        <v>5594000</v>
      </c>
      <c r="D11" s="116">
        <f>D12</f>
        <v>5500836</v>
      </c>
      <c r="E11" s="118">
        <f t="shared" si="2"/>
        <v>98.33457275652485</v>
      </c>
      <c r="F11" s="23"/>
      <c r="G11" s="23"/>
      <c r="H11" s="23"/>
      <c r="I11" s="23"/>
      <c r="J11" s="23"/>
      <c r="K11" s="23"/>
      <c r="L11" s="23"/>
    </row>
    <row r="12" spans="1:12">
      <c r="A12" s="109">
        <v>3121</v>
      </c>
      <c r="B12" s="109" t="s">
        <v>79</v>
      </c>
      <c r="C12" s="112">
        <f>'rashodi-opći dio'!E9</f>
        <v>5594000</v>
      </c>
      <c r="D12" s="111">
        <f>'rashodi-opći dio'!F9</f>
        <v>5500836</v>
      </c>
      <c r="E12" s="114">
        <f t="shared" si="2"/>
        <v>98.33457275652485</v>
      </c>
      <c r="F12" s="23"/>
      <c r="G12" s="23"/>
      <c r="H12" s="23"/>
      <c r="I12" s="23"/>
      <c r="J12" s="23"/>
      <c r="K12" s="23"/>
      <c r="L12" s="23"/>
    </row>
    <row r="13" spans="1:12">
      <c r="A13" s="175">
        <v>313</v>
      </c>
      <c r="B13" s="156" t="s">
        <v>80</v>
      </c>
      <c r="C13" s="116">
        <f t="shared" ref="C13" si="3">SUM(C14:C15)</f>
        <v>15353700</v>
      </c>
      <c r="D13" s="116">
        <f t="shared" ref="D13" si="4">SUM(D14:D15)</f>
        <v>14848804</v>
      </c>
      <c r="E13" s="118">
        <f t="shared" si="2"/>
        <v>96.711567895686386</v>
      </c>
      <c r="F13" s="23"/>
      <c r="G13" s="23"/>
      <c r="H13" s="23"/>
      <c r="I13" s="23"/>
      <c r="J13" s="23"/>
      <c r="K13" s="23"/>
      <c r="L13" s="23"/>
    </row>
    <row r="14" spans="1:12">
      <c r="A14" s="109">
        <v>3132</v>
      </c>
      <c r="B14" s="109" t="s">
        <v>81</v>
      </c>
      <c r="C14" s="112">
        <f>'rashodi-opći dio'!E11</f>
        <v>15353700</v>
      </c>
      <c r="D14" s="111">
        <f>'rashodi-opći dio'!F11</f>
        <v>14848804</v>
      </c>
      <c r="E14" s="114">
        <f t="shared" si="2"/>
        <v>96.711567895686386</v>
      </c>
      <c r="F14" s="23"/>
      <c r="H14" s="23"/>
      <c r="I14" s="23"/>
      <c r="J14" s="23"/>
      <c r="K14" s="23"/>
      <c r="L14" s="23"/>
    </row>
    <row r="15" spans="1:12">
      <c r="A15" s="109">
        <v>3133</v>
      </c>
      <c r="B15" s="109" t="s">
        <v>82</v>
      </c>
      <c r="C15" s="112">
        <f>'rashodi-opći dio'!E12</f>
        <v>0</v>
      </c>
      <c r="D15" s="111">
        <f>'rashodi-opći dio'!F12</f>
        <v>0</v>
      </c>
      <c r="E15" s="114" t="str">
        <f>IFERROR(D15/C15*100,"-")</f>
        <v>-</v>
      </c>
      <c r="F15" s="23"/>
      <c r="G15" s="23"/>
      <c r="H15" s="23"/>
      <c r="I15" s="23"/>
      <c r="J15" s="23"/>
      <c r="K15" s="23"/>
      <c r="L15" s="23"/>
    </row>
    <row r="16" spans="1:12">
      <c r="A16" s="175">
        <v>32</v>
      </c>
      <c r="B16" s="179" t="s">
        <v>83</v>
      </c>
      <c r="C16" s="116">
        <f t="shared" ref="C16" si="5">C17+C21+C26+C36</f>
        <v>76215000</v>
      </c>
      <c r="D16" s="116">
        <f t="shared" ref="D16" si="6">D17+D21+D26+D36</f>
        <v>64152037.720000021</v>
      </c>
      <c r="E16" s="118">
        <f t="shared" ref="E16:E45" si="7">IFERROR(D16/C16*100,"-")</f>
        <v>84.172456498064719</v>
      </c>
      <c r="F16" s="23"/>
      <c r="G16" s="23"/>
      <c r="H16" s="23"/>
      <c r="I16" s="23"/>
      <c r="J16" s="23"/>
      <c r="K16" s="23"/>
      <c r="L16" s="23"/>
    </row>
    <row r="17" spans="1:5">
      <c r="A17" s="175">
        <v>321</v>
      </c>
      <c r="B17" s="156" t="s">
        <v>84</v>
      </c>
      <c r="C17" s="116">
        <f t="shared" ref="C17" si="8">SUM(C18:C20)</f>
        <v>4672000</v>
      </c>
      <c r="D17" s="116">
        <f t="shared" ref="D17" si="9">SUM(D18:D20)</f>
        <v>3766372.38</v>
      </c>
      <c r="E17" s="118">
        <f t="shared" si="7"/>
        <v>80.615847174657532</v>
      </c>
    </row>
    <row r="18" spans="1:5">
      <c r="A18" s="109">
        <v>3211</v>
      </c>
      <c r="B18" s="109" t="s">
        <v>85</v>
      </c>
      <c r="C18" s="112">
        <f>'rashodi-opći dio'!E15</f>
        <v>1120000</v>
      </c>
      <c r="D18" s="111">
        <f>'rashodi-opći dio'!F15</f>
        <v>998349.77</v>
      </c>
      <c r="E18" s="114">
        <f t="shared" si="7"/>
        <v>89.138372321428577</v>
      </c>
    </row>
    <row r="19" spans="1:5">
      <c r="A19" s="109">
        <v>3212</v>
      </c>
      <c r="B19" s="109" t="s">
        <v>86</v>
      </c>
      <c r="C19" s="112">
        <f>'rashodi-opći dio'!E16</f>
        <v>2780000</v>
      </c>
      <c r="D19" s="111">
        <f>'rashodi-opći dio'!F16</f>
        <v>2372719.15</v>
      </c>
      <c r="E19" s="114">
        <f t="shared" si="7"/>
        <v>85.349609712230219</v>
      </c>
    </row>
    <row r="20" spans="1:5">
      <c r="A20" s="125" t="s">
        <v>87</v>
      </c>
      <c r="B20" s="109" t="s">
        <v>88</v>
      </c>
      <c r="C20" s="112">
        <f>'rashodi-opći dio'!E17</f>
        <v>772000</v>
      </c>
      <c r="D20" s="111">
        <f>'rashodi-opći dio'!F17</f>
        <v>395303.46</v>
      </c>
      <c r="E20" s="114">
        <f t="shared" si="7"/>
        <v>51.20511139896373</v>
      </c>
    </row>
    <row r="21" spans="1:5">
      <c r="A21" s="175">
        <v>322</v>
      </c>
      <c r="B21" s="156" t="s">
        <v>89</v>
      </c>
      <c r="C21" s="116">
        <f t="shared" ref="C21" si="10">SUM(C22:C25)</f>
        <v>20086000</v>
      </c>
      <c r="D21" s="116">
        <f t="shared" ref="D21" si="11">SUM(D22:D25)</f>
        <v>17890020.729999997</v>
      </c>
      <c r="E21" s="118">
        <f t="shared" si="7"/>
        <v>89.067115055262363</v>
      </c>
    </row>
    <row r="22" spans="1:5">
      <c r="A22" s="125">
        <v>3221</v>
      </c>
      <c r="B22" s="109" t="s">
        <v>90</v>
      </c>
      <c r="C22" s="112">
        <f>'rashodi-opći dio'!E19</f>
        <v>975000</v>
      </c>
      <c r="D22" s="111">
        <f>'rashodi-opći dio'!F19</f>
        <v>884717.24</v>
      </c>
      <c r="E22" s="114">
        <f t="shared" si="7"/>
        <v>90.740229743589737</v>
      </c>
    </row>
    <row r="23" spans="1:5">
      <c r="A23" s="125">
        <v>3223</v>
      </c>
      <c r="B23" s="109" t="s">
        <v>91</v>
      </c>
      <c r="C23" s="112">
        <f>'rashodi-opći dio'!E20</f>
        <v>18586000</v>
      </c>
      <c r="D23" s="111">
        <f>'rashodi-opći dio'!F20</f>
        <v>16582291.539999999</v>
      </c>
      <c r="E23" s="114">
        <f t="shared" si="7"/>
        <v>89.21925933498332</v>
      </c>
    </row>
    <row r="24" spans="1:5">
      <c r="A24" s="125" t="s">
        <v>92</v>
      </c>
      <c r="B24" s="180" t="s">
        <v>93</v>
      </c>
      <c r="C24" s="112">
        <f>'rashodi-opći dio'!E21</f>
        <v>275000</v>
      </c>
      <c r="D24" s="111">
        <f>'rashodi-opći dio'!F21</f>
        <v>282360.15000000002</v>
      </c>
      <c r="E24" s="114">
        <f t="shared" si="7"/>
        <v>102.67641818181818</v>
      </c>
    </row>
    <row r="25" spans="1:5">
      <c r="A25" s="125">
        <v>3227</v>
      </c>
      <c r="B25" s="172" t="s">
        <v>94</v>
      </c>
      <c r="C25" s="112">
        <f>'rashodi-opći dio'!E22</f>
        <v>250000</v>
      </c>
      <c r="D25" s="111">
        <f>'rashodi-opći dio'!F22</f>
        <v>140651.79999999999</v>
      </c>
      <c r="E25" s="114">
        <f t="shared" si="7"/>
        <v>56.260719999999999</v>
      </c>
    </row>
    <row r="26" spans="1:5">
      <c r="A26" s="175">
        <v>323</v>
      </c>
      <c r="B26" s="156" t="s">
        <v>95</v>
      </c>
      <c r="C26" s="116">
        <f>SUM(C27:C35)</f>
        <v>47812000</v>
      </c>
      <c r="D26" s="116">
        <f t="shared" ref="D26" si="12">SUM(D27:D35)</f>
        <v>38194310.100000024</v>
      </c>
      <c r="E26" s="118">
        <f t="shared" si="7"/>
        <v>79.884359784154654</v>
      </c>
    </row>
    <row r="27" spans="1:5">
      <c r="A27" s="109">
        <v>3231</v>
      </c>
      <c r="B27" s="109" t="s">
        <v>96</v>
      </c>
      <c r="C27" s="112">
        <f>'rashodi-opći dio'!E24</f>
        <v>6160000</v>
      </c>
      <c r="D27" s="111">
        <f>'rashodi-opći dio'!F24</f>
        <v>5430247</v>
      </c>
      <c r="E27" s="114">
        <f t="shared" si="7"/>
        <v>88.153360389610384</v>
      </c>
    </row>
    <row r="28" spans="1:5">
      <c r="A28" s="109">
        <v>3232</v>
      </c>
      <c r="B28" s="125" t="s">
        <v>97</v>
      </c>
      <c r="C28" s="112">
        <f>'rashodi-opći dio'!E25-'rashodi-opći dio'!E26-'rashodi-opći dio'!E28-'rashodi-opći dio'!E29</f>
        <v>15700000</v>
      </c>
      <c r="D28" s="111">
        <f>'rashodi-opći dio'!F25-'rashodi-opći dio'!F26-'rashodi-opći dio'!F28-'rashodi-opći dio'!F29</f>
        <v>13198305.500000024</v>
      </c>
      <c r="E28" s="114">
        <f t="shared" si="7"/>
        <v>84.06564012738869</v>
      </c>
    </row>
    <row r="29" spans="1:5">
      <c r="A29" s="109">
        <v>3233</v>
      </c>
      <c r="B29" s="109" t="s">
        <v>101</v>
      </c>
      <c r="C29" s="112">
        <f>'rashodi-opći dio'!E31</f>
        <v>900000</v>
      </c>
      <c r="D29" s="111">
        <f>'rashodi-opći dio'!F31</f>
        <v>923735.51</v>
      </c>
      <c r="E29" s="114">
        <f t="shared" si="7"/>
        <v>102.6372788888889</v>
      </c>
    </row>
    <row r="30" spans="1:5">
      <c r="A30" s="109">
        <v>3234</v>
      </c>
      <c r="B30" s="109" t="s">
        <v>102</v>
      </c>
      <c r="C30" s="112">
        <f>'rashodi-opći dio'!E32</f>
        <v>7221000</v>
      </c>
      <c r="D30" s="111">
        <f>'rashodi-opći dio'!F32</f>
        <v>7125210.6600000001</v>
      </c>
      <c r="E30" s="114">
        <f t="shared" si="7"/>
        <v>98.673461570419605</v>
      </c>
    </row>
    <row r="31" spans="1:5">
      <c r="A31" s="109">
        <v>3235</v>
      </c>
      <c r="B31" s="109" t="s">
        <v>103</v>
      </c>
      <c r="C31" s="112">
        <f>'rashodi-opći dio'!E33</f>
        <v>6672000</v>
      </c>
      <c r="D31" s="111">
        <f>'rashodi-opći dio'!F33</f>
        <v>2554296</v>
      </c>
      <c r="E31" s="114">
        <f t="shared" si="7"/>
        <v>38.283812949640286</v>
      </c>
    </row>
    <row r="32" spans="1:5">
      <c r="A32" s="109">
        <v>3236</v>
      </c>
      <c r="B32" s="109" t="s">
        <v>104</v>
      </c>
      <c r="C32" s="112">
        <f>'rashodi-opći dio'!E34</f>
        <v>1100000</v>
      </c>
      <c r="D32" s="111">
        <f>'rashodi-opći dio'!F34</f>
        <v>389009.5</v>
      </c>
      <c r="E32" s="114">
        <f t="shared" si="7"/>
        <v>35.3645</v>
      </c>
    </row>
    <row r="33" spans="1:5">
      <c r="A33" s="109">
        <v>3237</v>
      </c>
      <c r="B33" s="125" t="s">
        <v>105</v>
      </c>
      <c r="C33" s="112">
        <f>'rashodi-opći dio'!E35-'rashodi-opći dio'!E36</f>
        <v>2150000</v>
      </c>
      <c r="D33" s="111">
        <f>'rashodi-opći dio'!F35-'rashodi-opći dio'!F36</f>
        <v>866569.9299999997</v>
      </c>
      <c r="E33" s="114">
        <f t="shared" si="7"/>
        <v>40.305578139534873</v>
      </c>
    </row>
    <row r="34" spans="1:5" s="23" customFormat="1">
      <c r="A34" s="109">
        <v>3238</v>
      </c>
      <c r="B34" s="125" t="s">
        <v>109</v>
      </c>
      <c r="C34" s="112">
        <f>'rashodi-opći dio'!E39</f>
        <v>0</v>
      </c>
      <c r="D34" s="111">
        <f>'rashodi-opći dio'!F39</f>
        <v>630900</v>
      </c>
      <c r="E34" s="114" t="str">
        <f t="shared" si="7"/>
        <v>-</v>
      </c>
    </row>
    <row r="35" spans="1:5">
      <c r="A35" s="109">
        <v>3239</v>
      </c>
      <c r="B35" s="125" t="s">
        <v>110</v>
      </c>
      <c r="C35" s="112">
        <f>'rashodi-opći dio'!E40</f>
        <v>7909000</v>
      </c>
      <c r="D35" s="111">
        <f>'rashodi-opći dio'!F40</f>
        <v>7076036</v>
      </c>
      <c r="E35" s="114">
        <f t="shared" si="7"/>
        <v>89.468150208623086</v>
      </c>
    </row>
    <row r="36" spans="1:5">
      <c r="A36" s="175">
        <v>329</v>
      </c>
      <c r="B36" s="156" t="s">
        <v>111</v>
      </c>
      <c r="C36" s="116">
        <f t="shared" ref="C36" si="13">SUM(C37:C42)</f>
        <v>3645000</v>
      </c>
      <c r="D36" s="116">
        <f t="shared" ref="D36" si="14">SUM(D37:D42)</f>
        <v>4301334.51</v>
      </c>
      <c r="E36" s="118">
        <f t="shared" si="7"/>
        <v>118.00643374485595</v>
      </c>
    </row>
    <row r="37" spans="1:5" ht="25.5">
      <c r="A37" s="109">
        <v>3291</v>
      </c>
      <c r="B37" s="110" t="s">
        <v>112</v>
      </c>
      <c r="C37" s="112">
        <f>'rashodi-opći dio'!E42</f>
        <v>350000</v>
      </c>
      <c r="D37" s="111">
        <f>'rashodi-opći dio'!F42</f>
        <v>238841.1</v>
      </c>
      <c r="E37" s="114">
        <f t="shared" si="7"/>
        <v>68.240314285714291</v>
      </c>
    </row>
    <row r="38" spans="1:5">
      <c r="A38" s="109">
        <v>3292</v>
      </c>
      <c r="B38" s="109" t="s">
        <v>113</v>
      </c>
      <c r="C38" s="112">
        <f>'rashodi-opći dio'!E43</f>
        <v>1200000</v>
      </c>
      <c r="D38" s="111">
        <f>'rashodi-opći dio'!F43</f>
        <v>786362.68</v>
      </c>
      <c r="E38" s="114">
        <f t="shared" si="7"/>
        <v>65.530223333333339</v>
      </c>
    </row>
    <row r="39" spans="1:5">
      <c r="A39" s="109">
        <v>3293</v>
      </c>
      <c r="B39" s="109" t="s">
        <v>114</v>
      </c>
      <c r="C39" s="112">
        <f>'rashodi-opći dio'!E44</f>
        <v>290000</v>
      </c>
      <c r="D39" s="111">
        <f>'rashodi-opći dio'!F44</f>
        <v>283427.62</v>
      </c>
      <c r="E39" s="114">
        <f t="shared" si="7"/>
        <v>97.733662068965515</v>
      </c>
    </row>
    <row r="40" spans="1:5">
      <c r="A40" s="109">
        <v>3294</v>
      </c>
      <c r="B40" s="109" t="s">
        <v>115</v>
      </c>
      <c r="C40" s="112">
        <f>'rashodi-opći dio'!E45</f>
        <v>240000</v>
      </c>
      <c r="D40" s="111">
        <f>'rashodi-opći dio'!F45</f>
        <v>134211.48000000001</v>
      </c>
      <c r="E40" s="114">
        <f t="shared" si="7"/>
        <v>55.921450000000007</v>
      </c>
    </row>
    <row r="41" spans="1:5">
      <c r="A41" s="109">
        <v>3295</v>
      </c>
      <c r="B41" s="109" t="s">
        <v>116</v>
      </c>
      <c r="C41" s="112">
        <f>'rashodi-opći dio'!E46</f>
        <v>365000</v>
      </c>
      <c r="D41" s="111">
        <f>'rashodi-opći dio'!F46</f>
        <v>273565.63</v>
      </c>
      <c r="E41" s="114">
        <f t="shared" si="7"/>
        <v>74.949487671232873</v>
      </c>
    </row>
    <row r="42" spans="1:5">
      <c r="A42" s="109">
        <v>3299</v>
      </c>
      <c r="B42" s="109" t="s">
        <v>111</v>
      </c>
      <c r="C42" s="112">
        <f>'rashodi-opći dio'!E47</f>
        <v>1200000</v>
      </c>
      <c r="D42" s="111">
        <f>'rashodi-opći dio'!F47</f>
        <v>2584926</v>
      </c>
      <c r="E42" s="114">
        <f t="shared" si="7"/>
        <v>215.41049999999998</v>
      </c>
    </row>
    <row r="43" spans="1:5">
      <c r="A43" s="175">
        <v>34</v>
      </c>
      <c r="B43" s="156" t="s">
        <v>117</v>
      </c>
      <c r="C43" s="116">
        <f t="shared" ref="C43:D43" si="15">C44</f>
        <v>15247000</v>
      </c>
      <c r="D43" s="116">
        <f t="shared" si="15"/>
        <v>46433500.509999998</v>
      </c>
      <c r="E43" s="118">
        <f t="shared" si="7"/>
        <v>304.5418804354955</v>
      </c>
    </row>
    <row r="44" spans="1:5">
      <c r="A44" s="175">
        <v>343</v>
      </c>
      <c r="B44" s="156" t="s">
        <v>124</v>
      </c>
      <c r="C44" s="116">
        <f t="shared" ref="C44" si="16">SUM(C45:C48)</f>
        <v>15247000</v>
      </c>
      <c r="D44" s="116">
        <f t="shared" ref="D44" si="17">SUM(D45:D48)</f>
        <v>46433500.509999998</v>
      </c>
      <c r="E44" s="118">
        <f t="shared" si="7"/>
        <v>304.5418804354955</v>
      </c>
    </row>
    <row r="45" spans="1:5">
      <c r="A45" s="136">
        <v>3431</v>
      </c>
      <c r="B45" s="110" t="s">
        <v>125</v>
      </c>
      <c r="C45" s="112">
        <f>'rashodi-opći dio'!E55</f>
        <v>247000</v>
      </c>
      <c r="D45" s="111">
        <f>'rashodi-opći dio'!F55</f>
        <v>194730.93</v>
      </c>
      <c r="E45" s="114">
        <f t="shared" si="7"/>
        <v>78.838433198380571</v>
      </c>
    </row>
    <row r="46" spans="1:5" ht="25.5">
      <c r="A46" s="136">
        <v>3432</v>
      </c>
      <c r="B46" s="110" t="s">
        <v>126</v>
      </c>
      <c r="C46" s="112">
        <f>'rashodi-opći dio'!E56</f>
        <v>100000</v>
      </c>
      <c r="D46" s="111">
        <f>'rashodi-opći dio'!F56</f>
        <v>31073092</v>
      </c>
      <c r="E46" s="114">
        <f>IFERROR(D46/C46*100,"-")</f>
        <v>31073.092000000004</v>
      </c>
    </row>
    <row r="47" spans="1:5">
      <c r="A47" s="136">
        <v>3433</v>
      </c>
      <c r="B47" s="110" t="s">
        <v>127</v>
      </c>
      <c r="C47" s="112">
        <f>'rashodi-opći dio'!E57</f>
        <v>5500000</v>
      </c>
      <c r="D47" s="111">
        <f>'rashodi-opći dio'!F57</f>
        <v>5781701.5800000001</v>
      </c>
      <c r="E47" s="114">
        <f t="shared" ref="E47:E54" si="18">IFERROR(D47/C47*100,"-")</f>
        <v>105.12184690909092</v>
      </c>
    </row>
    <row r="48" spans="1:5">
      <c r="A48" s="136">
        <v>3434</v>
      </c>
      <c r="B48" s="110" t="s">
        <v>128</v>
      </c>
      <c r="C48" s="112">
        <f>'rashodi-opći dio'!E58</f>
        <v>9400000</v>
      </c>
      <c r="D48" s="111">
        <f>'rashodi-opći dio'!F58</f>
        <v>9383976</v>
      </c>
      <c r="E48" s="114">
        <f t="shared" si="18"/>
        <v>99.829531914893622</v>
      </c>
    </row>
    <row r="49" spans="1:5">
      <c r="A49" s="175">
        <v>38</v>
      </c>
      <c r="B49" s="110" t="s">
        <v>133</v>
      </c>
      <c r="C49" s="116">
        <f>C52+C50</f>
        <v>10300000</v>
      </c>
      <c r="D49" s="116">
        <f>D52+D50</f>
        <v>8724878.0700000003</v>
      </c>
      <c r="E49" s="118">
        <f t="shared" si="18"/>
        <v>84.707554077669911</v>
      </c>
    </row>
    <row r="50" spans="1:5" s="23" customFormat="1">
      <c r="A50" s="181">
        <v>381</v>
      </c>
      <c r="B50" s="133" t="s">
        <v>134</v>
      </c>
      <c r="C50" s="116">
        <f>C51</f>
        <v>400000</v>
      </c>
      <c r="D50" s="116">
        <f>D51</f>
        <v>390000</v>
      </c>
      <c r="E50" s="118">
        <f t="shared" si="18"/>
        <v>97.5</v>
      </c>
    </row>
    <row r="51" spans="1:5" s="23" customFormat="1">
      <c r="A51" s="182">
        <v>3811</v>
      </c>
      <c r="B51" s="110" t="s">
        <v>135</v>
      </c>
      <c r="C51" s="112">
        <f>'rashodi-opći dio'!E65</f>
        <v>400000</v>
      </c>
      <c r="D51" s="111">
        <f>'rashodi-opći dio'!F65</f>
        <v>390000</v>
      </c>
      <c r="E51" s="114">
        <f t="shared" si="18"/>
        <v>97.5</v>
      </c>
    </row>
    <row r="52" spans="1:5">
      <c r="A52" s="175">
        <v>383</v>
      </c>
      <c r="B52" s="133" t="s">
        <v>136</v>
      </c>
      <c r="C52" s="116">
        <f>C53+C54</f>
        <v>9900000</v>
      </c>
      <c r="D52" s="116">
        <f>D53+D54</f>
        <v>8334878.0700000003</v>
      </c>
      <c r="E52" s="118">
        <f t="shared" si="18"/>
        <v>84.190687575757579</v>
      </c>
    </row>
    <row r="53" spans="1:5">
      <c r="A53" s="109">
        <v>3831</v>
      </c>
      <c r="B53" s="110" t="s">
        <v>195</v>
      </c>
      <c r="C53" s="112">
        <f>'rashodi-opći dio'!E67</f>
        <v>9300000</v>
      </c>
      <c r="D53" s="111">
        <f>'rashodi-opći dio'!F67</f>
        <v>7967978.29</v>
      </c>
      <c r="E53" s="114">
        <f t="shared" si="18"/>
        <v>85.677185913978491</v>
      </c>
    </row>
    <row r="54" spans="1:5" s="23" customFormat="1">
      <c r="A54" s="183">
        <v>3834</v>
      </c>
      <c r="B54" s="110" t="s">
        <v>138</v>
      </c>
      <c r="C54" s="112">
        <f>'rashodi-opći dio'!E68</f>
        <v>600000</v>
      </c>
      <c r="D54" s="111">
        <f>'rashodi-opći dio'!F68</f>
        <v>366899.78</v>
      </c>
      <c r="E54" s="114">
        <f t="shared" si="18"/>
        <v>61.149963333333332</v>
      </c>
    </row>
    <row r="55" spans="1:5">
      <c r="A55" s="175"/>
      <c r="B55" s="110"/>
      <c r="C55" s="111"/>
      <c r="D55" s="111"/>
      <c r="E55" s="118"/>
    </row>
    <row r="56" spans="1:5">
      <c r="A56" s="178" t="s">
        <v>196</v>
      </c>
      <c r="B56" s="178" t="s">
        <v>197</v>
      </c>
      <c r="C56" s="116">
        <f t="shared" ref="C56:D57" si="19">C57</f>
        <v>6628500</v>
      </c>
      <c r="D56" s="116">
        <f t="shared" si="19"/>
        <v>7179470.6299999999</v>
      </c>
      <c r="E56" s="118">
        <f t="shared" ref="E56:E62" si="20">IFERROR(D56/C56*100,"-")</f>
        <v>108.31214648864751</v>
      </c>
    </row>
    <row r="57" spans="1:5">
      <c r="A57" s="179">
        <v>42</v>
      </c>
      <c r="B57" s="179" t="s">
        <v>147</v>
      </c>
      <c r="C57" s="116">
        <f t="shared" si="19"/>
        <v>6628500</v>
      </c>
      <c r="D57" s="116">
        <f t="shared" si="19"/>
        <v>7179470.6299999999</v>
      </c>
      <c r="E57" s="118">
        <f t="shared" si="20"/>
        <v>108.31214648864751</v>
      </c>
    </row>
    <row r="58" spans="1:5">
      <c r="A58" s="179">
        <v>422</v>
      </c>
      <c r="B58" s="179" t="s">
        <v>155</v>
      </c>
      <c r="C58" s="116">
        <f>SUM(C59:C63)</f>
        <v>6628500</v>
      </c>
      <c r="D58" s="116">
        <f>SUM(D59:D63)</f>
        <v>7179470.6299999999</v>
      </c>
      <c r="E58" s="118">
        <f t="shared" si="20"/>
        <v>108.31214648864751</v>
      </c>
    </row>
    <row r="59" spans="1:5">
      <c r="A59" s="184" t="s">
        <v>156</v>
      </c>
      <c r="B59" s="185" t="s">
        <v>70</v>
      </c>
      <c r="C59" s="112">
        <f>'rashodi-opći dio'!E85</f>
        <v>5425000</v>
      </c>
      <c r="D59" s="111">
        <f>'rashodi-opći dio'!F85</f>
        <v>6593158</v>
      </c>
      <c r="E59" s="114">
        <f t="shared" si="20"/>
        <v>121.532866359447</v>
      </c>
    </row>
    <row r="60" spans="1:5">
      <c r="A60" s="125" t="s">
        <v>157</v>
      </c>
      <c r="B60" s="125" t="s">
        <v>158</v>
      </c>
      <c r="C60" s="112">
        <f>'rashodi-opći dio'!E86</f>
        <v>60000</v>
      </c>
      <c r="D60" s="111">
        <f>'rashodi-opći dio'!F86</f>
        <v>69632.27</v>
      </c>
      <c r="E60" s="114">
        <f t="shared" si="20"/>
        <v>116.05378333333334</v>
      </c>
    </row>
    <row r="61" spans="1:5">
      <c r="A61" s="109">
        <v>4223</v>
      </c>
      <c r="B61" s="109" t="s">
        <v>159</v>
      </c>
      <c r="C61" s="112">
        <f>'rashodi-opći dio'!E87</f>
        <v>200000</v>
      </c>
      <c r="D61" s="111">
        <f>'rashodi-opći dio'!F87</f>
        <v>106990.36</v>
      </c>
      <c r="E61" s="114">
        <f t="shared" si="20"/>
        <v>53.495179999999998</v>
      </c>
    </row>
    <row r="62" spans="1:5">
      <c r="A62" s="125" t="s">
        <v>160</v>
      </c>
      <c r="B62" s="185" t="s">
        <v>161</v>
      </c>
      <c r="C62" s="112">
        <f>'rashodi-opći dio'!E88</f>
        <v>943500</v>
      </c>
      <c r="D62" s="111">
        <f>'rashodi-opći dio'!F88</f>
        <v>409690</v>
      </c>
      <c r="E62" s="114">
        <f t="shared" si="20"/>
        <v>43.422363540010601</v>
      </c>
    </row>
    <row r="63" spans="1:5" ht="12.75" hidden="1" customHeight="1">
      <c r="A63" s="125">
        <v>4227</v>
      </c>
      <c r="B63" s="125" t="s">
        <v>198</v>
      </c>
      <c r="C63" s="111">
        <f>'rashodi-opći dio'!E89</f>
        <v>0</v>
      </c>
      <c r="D63" s="111">
        <f>'rashodi-opći dio'!F89</f>
        <v>0</v>
      </c>
      <c r="E63" s="135"/>
    </row>
    <row r="64" spans="1:5" s="23" customFormat="1" ht="12.75" customHeight="1">
      <c r="A64" s="125"/>
      <c r="B64" s="125"/>
      <c r="C64" s="111"/>
      <c r="D64" s="111"/>
      <c r="E64" s="135"/>
    </row>
    <row r="65" spans="1:12">
      <c r="A65" s="178" t="s">
        <v>199</v>
      </c>
      <c r="B65" s="178" t="s">
        <v>200</v>
      </c>
      <c r="C65" s="116">
        <f t="shared" ref="C65" si="21">C66+C69</f>
        <v>17713700</v>
      </c>
      <c r="D65" s="116">
        <f t="shared" ref="D65" si="22">D66+D69</f>
        <v>15625777.84</v>
      </c>
      <c r="E65" s="118">
        <f t="shared" ref="E65:E71" si="23">IFERROR(D65/C65*100,"-")</f>
        <v>88.212952912152744</v>
      </c>
      <c r="F65" s="23"/>
      <c r="G65" s="23"/>
      <c r="H65" s="23"/>
      <c r="I65" s="23"/>
      <c r="J65" s="23"/>
      <c r="K65" s="23"/>
      <c r="L65" s="23"/>
    </row>
    <row r="66" spans="1:12">
      <c r="A66" s="179">
        <v>41</v>
      </c>
      <c r="B66" s="156" t="s">
        <v>141</v>
      </c>
      <c r="C66" s="116">
        <f t="shared" ref="C66:D67" si="24">C67</f>
        <v>7000000</v>
      </c>
      <c r="D66" s="116">
        <f t="shared" si="24"/>
        <v>8214065</v>
      </c>
      <c r="E66" s="118">
        <f t="shared" si="23"/>
        <v>117.34378571428572</v>
      </c>
      <c r="F66" s="23"/>
      <c r="G66" s="23"/>
      <c r="H66" s="23"/>
      <c r="I66" s="23"/>
      <c r="J66" s="23"/>
      <c r="K66" s="23"/>
      <c r="L66" s="23"/>
    </row>
    <row r="67" spans="1:12">
      <c r="A67" s="179">
        <v>412</v>
      </c>
      <c r="B67" s="156" t="s">
        <v>144</v>
      </c>
      <c r="C67" s="116">
        <f t="shared" si="24"/>
        <v>7000000</v>
      </c>
      <c r="D67" s="116">
        <f t="shared" si="24"/>
        <v>8214065</v>
      </c>
      <c r="E67" s="118">
        <f t="shared" si="23"/>
        <v>117.34378571428572</v>
      </c>
      <c r="F67" s="23"/>
      <c r="G67" s="23"/>
      <c r="H67" s="23"/>
      <c r="I67" s="23"/>
      <c r="J67" s="23"/>
      <c r="K67" s="23"/>
      <c r="L67" s="23"/>
    </row>
    <row r="68" spans="1:12">
      <c r="A68" s="125" t="s">
        <v>145</v>
      </c>
      <c r="B68" s="109" t="s">
        <v>146</v>
      </c>
      <c r="C68" s="112">
        <f>'rashodi-opći dio'!E77</f>
        <v>7000000</v>
      </c>
      <c r="D68" s="111">
        <f>'rashodi-opći dio'!F77</f>
        <v>8214065</v>
      </c>
      <c r="E68" s="114">
        <f t="shared" si="23"/>
        <v>117.34378571428572</v>
      </c>
      <c r="F68" s="23"/>
      <c r="G68" s="23"/>
      <c r="H68" s="23"/>
      <c r="I68" s="23"/>
      <c r="J68" s="23"/>
      <c r="K68" s="23"/>
      <c r="L68" s="23"/>
    </row>
    <row r="69" spans="1:12">
      <c r="A69" s="179">
        <v>42</v>
      </c>
      <c r="B69" s="179" t="s">
        <v>147</v>
      </c>
      <c r="C69" s="116">
        <f t="shared" ref="C69:D70" si="25">C70</f>
        <v>10713700</v>
      </c>
      <c r="D69" s="116">
        <f t="shared" si="25"/>
        <v>7411712.8399999999</v>
      </c>
      <c r="E69" s="118">
        <f t="shared" si="23"/>
        <v>69.179768334002262</v>
      </c>
      <c r="F69" s="23"/>
      <c r="G69" s="23"/>
      <c r="H69" s="23"/>
      <c r="I69" s="23"/>
      <c r="J69" s="23"/>
      <c r="K69" s="23"/>
      <c r="L69" s="23"/>
    </row>
    <row r="70" spans="1:12">
      <c r="A70" s="179">
        <v>426</v>
      </c>
      <c r="B70" s="179" t="s">
        <v>169</v>
      </c>
      <c r="C70" s="116">
        <f t="shared" si="25"/>
        <v>10713700</v>
      </c>
      <c r="D70" s="116">
        <f t="shared" si="25"/>
        <v>7411712.8399999999</v>
      </c>
      <c r="E70" s="118">
        <f t="shared" si="23"/>
        <v>69.179768334002262</v>
      </c>
      <c r="F70" s="23"/>
      <c r="G70" s="23"/>
      <c r="H70" s="23"/>
      <c r="I70" s="23"/>
      <c r="J70" s="23"/>
      <c r="K70" s="23"/>
      <c r="L70" s="23"/>
    </row>
    <row r="71" spans="1:12">
      <c r="A71" s="125" t="s">
        <v>170</v>
      </c>
      <c r="B71" s="109" t="s">
        <v>171</v>
      </c>
      <c r="C71" s="112">
        <f>'rashodi-opći dio'!E95</f>
        <v>10713700</v>
      </c>
      <c r="D71" s="111">
        <f>'rashodi-opći dio'!F95</f>
        <v>7411712.8399999999</v>
      </c>
      <c r="E71" s="114">
        <f t="shared" si="23"/>
        <v>69.179768334002262</v>
      </c>
      <c r="F71" s="23"/>
      <c r="G71" s="23"/>
      <c r="H71" s="23"/>
      <c r="I71" s="23"/>
      <c r="J71" s="23"/>
      <c r="K71" s="23"/>
      <c r="L71" s="23"/>
    </row>
    <row r="72" spans="1:12">
      <c r="A72" s="125"/>
      <c r="B72" s="125"/>
      <c r="C72" s="111"/>
      <c r="D72" s="111"/>
      <c r="E72" s="118"/>
      <c r="F72" s="23"/>
      <c r="G72" s="23"/>
      <c r="H72" s="23"/>
      <c r="I72" s="23"/>
      <c r="J72" s="23"/>
      <c r="K72" s="23"/>
      <c r="L72" s="23"/>
    </row>
    <row r="73" spans="1:12">
      <c r="A73" s="178" t="s">
        <v>201</v>
      </c>
      <c r="B73" s="178" t="s">
        <v>202</v>
      </c>
      <c r="C73" s="116">
        <f t="shared" ref="C73:D75" si="26">C74</f>
        <v>1000000</v>
      </c>
      <c r="D73" s="116">
        <f t="shared" si="26"/>
        <v>0</v>
      </c>
      <c r="E73" s="118">
        <f t="shared" ref="E73:E75" si="27">IFERROR(D73/C73*100,"-")</f>
        <v>0</v>
      </c>
      <c r="F73" s="23"/>
      <c r="G73" s="23"/>
      <c r="H73" s="23"/>
      <c r="I73" s="23"/>
      <c r="J73" s="23"/>
      <c r="K73" s="23"/>
      <c r="L73" s="23"/>
    </row>
    <row r="74" spans="1:12">
      <c r="A74" s="179">
        <v>42</v>
      </c>
      <c r="B74" s="179" t="s">
        <v>203</v>
      </c>
      <c r="C74" s="116">
        <f t="shared" si="26"/>
        <v>1000000</v>
      </c>
      <c r="D74" s="116">
        <f t="shared" si="26"/>
        <v>0</v>
      </c>
      <c r="E74" s="118">
        <f t="shared" si="27"/>
        <v>0</v>
      </c>
      <c r="F74" s="23"/>
      <c r="G74" s="23"/>
      <c r="H74" s="23"/>
      <c r="I74" s="23"/>
      <c r="J74" s="23"/>
      <c r="K74" s="23"/>
      <c r="L74" s="23"/>
    </row>
    <row r="75" spans="1:12">
      <c r="A75" s="179">
        <v>423</v>
      </c>
      <c r="B75" s="179" t="s">
        <v>204</v>
      </c>
      <c r="C75" s="116">
        <f t="shared" si="26"/>
        <v>1000000</v>
      </c>
      <c r="D75" s="116">
        <f t="shared" si="26"/>
        <v>0</v>
      </c>
      <c r="E75" s="118">
        <f t="shared" si="27"/>
        <v>0</v>
      </c>
      <c r="F75" s="23"/>
      <c r="G75" s="23"/>
      <c r="H75" s="23"/>
      <c r="I75" s="23"/>
      <c r="J75" s="23"/>
      <c r="K75" s="23"/>
      <c r="L75" s="23"/>
    </row>
    <row r="76" spans="1:12">
      <c r="A76" s="125" t="s">
        <v>165</v>
      </c>
      <c r="B76" s="125" t="s">
        <v>205</v>
      </c>
      <c r="C76" s="112">
        <f>'rashodi-opći dio'!E91</f>
        <v>1000000</v>
      </c>
      <c r="D76" s="111">
        <f>'rashodi-opći dio'!F91</f>
        <v>0</v>
      </c>
      <c r="E76" s="114">
        <f>IFERROR(D76/C76*100,"-")</f>
        <v>0</v>
      </c>
      <c r="F76" s="23"/>
      <c r="G76" s="23"/>
      <c r="H76" s="23"/>
      <c r="I76" s="23"/>
      <c r="J76" s="23"/>
      <c r="K76" s="23"/>
      <c r="L76" s="23"/>
    </row>
    <row r="77" spans="1:12" s="23" customFormat="1">
      <c r="A77" s="125"/>
      <c r="B77" s="125"/>
      <c r="C77" s="111"/>
      <c r="D77" s="111"/>
      <c r="E77" s="135"/>
    </row>
    <row r="78" spans="1:12">
      <c r="A78" s="178" t="s">
        <v>201</v>
      </c>
      <c r="B78" s="178" t="s">
        <v>206</v>
      </c>
      <c r="C78" s="116">
        <f t="shared" ref="C78:D79" si="28">C79</f>
        <v>16915000</v>
      </c>
      <c r="D78" s="116">
        <f t="shared" si="28"/>
        <v>12195455.470000001</v>
      </c>
      <c r="E78" s="118">
        <f t="shared" ref="E78:E80" si="29">IFERROR(D78/C78*100,"-")</f>
        <v>72.098465681347918</v>
      </c>
      <c r="F78" s="23"/>
      <c r="G78" s="23"/>
      <c r="H78" s="23"/>
      <c r="I78" s="23"/>
      <c r="J78" s="23"/>
      <c r="K78" s="23"/>
      <c r="L78" s="23"/>
    </row>
    <row r="79" spans="1:12">
      <c r="A79" s="179">
        <v>42</v>
      </c>
      <c r="B79" s="179" t="s">
        <v>147</v>
      </c>
      <c r="C79" s="116">
        <f t="shared" si="28"/>
        <v>16915000</v>
      </c>
      <c r="D79" s="116">
        <f t="shared" si="28"/>
        <v>12195455.470000001</v>
      </c>
      <c r="E79" s="118">
        <f t="shared" si="29"/>
        <v>72.098465681347918</v>
      </c>
      <c r="F79" s="23"/>
      <c r="G79" s="23"/>
      <c r="H79" s="23"/>
      <c r="I79" s="23"/>
      <c r="J79" s="23"/>
      <c r="K79" s="23"/>
      <c r="L79" s="23"/>
    </row>
    <row r="80" spans="1:12">
      <c r="A80" s="179">
        <v>421</v>
      </c>
      <c r="B80" s="179" t="s">
        <v>68</v>
      </c>
      <c r="C80" s="116">
        <f>C81+C83+C82</f>
        <v>16915000</v>
      </c>
      <c r="D80" s="116">
        <f>D81+D83+D82</f>
        <v>12195455.470000001</v>
      </c>
      <c r="E80" s="118">
        <f t="shared" si="29"/>
        <v>72.098465681347918</v>
      </c>
      <c r="F80" s="23"/>
      <c r="G80" s="23"/>
      <c r="H80" s="23"/>
      <c r="I80" s="23"/>
      <c r="J80" s="23"/>
      <c r="K80" s="23"/>
      <c r="L80" s="23"/>
    </row>
    <row r="81" spans="1:12">
      <c r="A81" s="125" t="s">
        <v>148</v>
      </c>
      <c r="B81" s="125" t="s">
        <v>66</v>
      </c>
      <c r="C81" s="112">
        <f>'rashodi-opći dio'!E80</f>
        <v>15000</v>
      </c>
      <c r="D81" s="111">
        <f>'rashodi-opći dio'!F80</f>
        <v>9800</v>
      </c>
      <c r="E81" s="114">
        <f>IFERROR(D81/C81*100,"-")</f>
        <v>65.333333333333329</v>
      </c>
      <c r="F81" s="23"/>
      <c r="G81" s="23"/>
      <c r="H81" s="23"/>
      <c r="I81" s="23"/>
      <c r="J81" s="23"/>
      <c r="K81" s="23"/>
      <c r="L81" s="23"/>
    </row>
    <row r="82" spans="1:12" s="23" customFormat="1">
      <c r="A82" s="125" t="s">
        <v>150</v>
      </c>
      <c r="B82" s="125" t="s">
        <v>67</v>
      </c>
      <c r="C82" s="112">
        <f>'rashodi-opći dio'!E81</f>
        <v>13300000</v>
      </c>
      <c r="D82" s="111">
        <f>'rashodi-opći dio'!F81</f>
        <v>11331499</v>
      </c>
      <c r="E82" s="114">
        <f t="shared" ref="E82:E83" si="30">IFERROR(D82/C82*100,"-")</f>
        <v>85.19924060150376</v>
      </c>
    </row>
    <row r="83" spans="1:12">
      <c r="A83" s="125">
        <v>4214</v>
      </c>
      <c r="B83" s="109" t="s">
        <v>154</v>
      </c>
      <c r="C83" s="112">
        <f>'rashodi-opći dio'!E83</f>
        <v>3600000</v>
      </c>
      <c r="D83" s="111">
        <f>'rashodi-opći dio'!F83</f>
        <v>854156.47</v>
      </c>
      <c r="E83" s="114">
        <f t="shared" si="30"/>
        <v>23.726568611111109</v>
      </c>
      <c r="F83" s="23"/>
      <c r="G83" s="23"/>
      <c r="H83" s="23"/>
      <c r="I83" s="23"/>
      <c r="J83" s="23"/>
      <c r="K83" s="23"/>
      <c r="L83" s="23"/>
    </row>
    <row r="84" spans="1:12" s="23" customFormat="1">
      <c r="A84" s="125"/>
      <c r="B84" s="109"/>
      <c r="C84" s="111"/>
      <c r="D84" s="111"/>
      <c r="E84" s="135"/>
    </row>
    <row r="85" spans="1:12" s="23" customFormat="1" hidden="1">
      <c r="A85" s="178" t="s">
        <v>207</v>
      </c>
      <c r="B85" s="178" t="s">
        <v>208</v>
      </c>
      <c r="C85" s="116">
        <f t="shared" ref="C85:D87" si="31">C86</f>
        <v>0</v>
      </c>
      <c r="D85" s="116">
        <f t="shared" si="31"/>
        <v>0</v>
      </c>
      <c r="E85" s="118" t="str">
        <f t="shared" ref="E85:E88" si="32">IFERROR(D85/C85*100,"-")</f>
        <v>-</v>
      </c>
    </row>
    <row r="86" spans="1:12" s="23" customFormat="1" hidden="1">
      <c r="A86" s="179">
        <v>42</v>
      </c>
      <c r="B86" s="179" t="s">
        <v>203</v>
      </c>
      <c r="C86" s="116">
        <f t="shared" si="31"/>
        <v>0</v>
      </c>
      <c r="D86" s="116">
        <f t="shared" si="31"/>
        <v>0</v>
      </c>
      <c r="E86" s="118" t="str">
        <f t="shared" si="32"/>
        <v>-</v>
      </c>
    </row>
    <row r="87" spans="1:12" s="23" customFormat="1" hidden="1">
      <c r="A87" s="179">
        <v>424</v>
      </c>
      <c r="B87" s="178" t="s">
        <v>167</v>
      </c>
      <c r="C87" s="116">
        <f t="shared" si="31"/>
        <v>0</v>
      </c>
      <c r="D87" s="116">
        <f t="shared" si="31"/>
        <v>0</v>
      </c>
      <c r="E87" s="118" t="str">
        <f t="shared" si="32"/>
        <v>-</v>
      </c>
    </row>
    <row r="88" spans="1:12" s="23" customFormat="1" hidden="1">
      <c r="A88" s="125">
        <v>4242</v>
      </c>
      <c r="B88" s="125" t="s">
        <v>209</v>
      </c>
      <c r="C88" s="111">
        <f>'rashodi-opći dio'!E108</f>
        <v>0</v>
      </c>
      <c r="D88" s="111">
        <f>'rashodi-opći dio'!F108</f>
        <v>0</v>
      </c>
      <c r="E88" s="118" t="str">
        <f t="shared" si="32"/>
        <v>-</v>
      </c>
    </row>
    <row r="89" spans="1:12" hidden="1">
      <c r="A89" s="125"/>
      <c r="B89" s="125"/>
      <c r="C89" s="111"/>
      <c r="D89" s="111"/>
      <c r="E89" s="118"/>
      <c r="F89" s="23"/>
      <c r="G89" s="23"/>
      <c r="H89" s="23"/>
      <c r="I89" s="23"/>
      <c r="J89" s="23"/>
      <c r="K89" s="23"/>
      <c r="L89" s="23"/>
    </row>
    <row r="90" spans="1:12" s="22" customFormat="1">
      <c r="A90" s="186">
        <v>101</v>
      </c>
      <c r="B90" s="178" t="s">
        <v>210</v>
      </c>
      <c r="C90" s="116">
        <f>C92</f>
        <v>384265198</v>
      </c>
      <c r="D90" s="116">
        <f>D92</f>
        <v>227906609</v>
      </c>
      <c r="E90" s="118">
        <f>IFERROR(D90/C90*100,"-")</f>
        <v>59.309718961330447</v>
      </c>
      <c r="F90" s="23"/>
      <c r="G90" s="23"/>
      <c r="H90" s="23"/>
      <c r="I90" s="23"/>
      <c r="J90" s="23"/>
      <c r="K90" s="23"/>
      <c r="L90" s="23"/>
    </row>
    <row r="91" spans="1:12">
      <c r="A91" s="125"/>
      <c r="B91" s="125"/>
      <c r="C91" s="111"/>
      <c r="D91" s="111"/>
      <c r="E91" s="118"/>
      <c r="F91" s="23"/>
      <c r="G91" s="23"/>
      <c r="H91" s="23"/>
      <c r="I91" s="23"/>
      <c r="J91" s="23"/>
      <c r="K91" s="23"/>
      <c r="L91" s="23"/>
    </row>
    <row r="92" spans="1:12" ht="24.75" customHeight="1">
      <c r="A92" s="178" t="s">
        <v>211</v>
      </c>
      <c r="B92" s="156" t="s">
        <v>212</v>
      </c>
      <c r="C92" s="116">
        <f t="shared" ref="C92" si="33">C93+C97</f>
        <v>384265198</v>
      </c>
      <c r="D92" s="116">
        <f t="shared" ref="D92" si="34">D93+D97</f>
        <v>227906609</v>
      </c>
      <c r="E92" s="118">
        <f t="shared" ref="E92:E94" si="35">IFERROR(D92/C92*100,"-")</f>
        <v>59.309718961330447</v>
      </c>
      <c r="F92" s="23"/>
      <c r="G92" s="23"/>
      <c r="H92" s="23"/>
      <c r="I92" s="23"/>
      <c r="J92" s="23"/>
      <c r="K92" s="23"/>
      <c r="L92" s="23"/>
    </row>
    <row r="93" spans="1:12" ht="12.75" customHeight="1">
      <c r="A93" s="175">
        <v>34</v>
      </c>
      <c r="B93" s="156" t="s">
        <v>117</v>
      </c>
      <c r="C93" s="116">
        <f t="shared" ref="C93:D93" si="36">C94</f>
        <v>198665198</v>
      </c>
      <c r="D93" s="116">
        <f t="shared" si="36"/>
        <v>190483755</v>
      </c>
      <c r="E93" s="118">
        <f t="shared" si="35"/>
        <v>95.881793548963728</v>
      </c>
      <c r="F93" s="23"/>
      <c r="G93" s="23"/>
      <c r="H93" s="23"/>
      <c r="I93" s="23"/>
      <c r="J93" s="23"/>
      <c r="K93" s="23"/>
      <c r="L93" s="23"/>
    </row>
    <row r="94" spans="1:12" s="28" customFormat="1" ht="12.75" customHeight="1">
      <c r="A94" s="175">
        <v>342</v>
      </c>
      <c r="B94" s="187" t="s">
        <v>118</v>
      </c>
      <c r="C94" s="188">
        <f>C95+C96</f>
        <v>198665198</v>
      </c>
      <c r="D94" s="188">
        <f>D95+D96</f>
        <v>190483755</v>
      </c>
      <c r="E94" s="118">
        <f t="shared" si="35"/>
        <v>95.881793548963728</v>
      </c>
      <c r="F94" s="23"/>
      <c r="G94" s="23"/>
      <c r="H94" s="23"/>
      <c r="I94" s="23"/>
      <c r="J94" s="23"/>
      <c r="K94" s="23"/>
      <c r="L94" s="23"/>
    </row>
    <row r="95" spans="1:12" s="28" customFormat="1" ht="12.75" customHeight="1">
      <c r="A95" s="125" t="s">
        <v>119</v>
      </c>
      <c r="B95" s="189" t="s">
        <v>259</v>
      </c>
      <c r="C95" s="190">
        <f>'rashodi-opći dio'!E50</f>
        <v>123200000</v>
      </c>
      <c r="D95" s="191">
        <f>'rashodi-opći dio'!F50</f>
        <v>117554884</v>
      </c>
      <c r="E95" s="192">
        <f t="shared" ref="E95:E99" si="37">IFERROR(D95/C95*100,"-")</f>
        <v>95.417925324675323</v>
      </c>
      <c r="F95" s="23"/>
      <c r="G95" s="23"/>
      <c r="H95" s="23"/>
      <c r="I95" s="23"/>
      <c r="J95" s="23"/>
      <c r="K95" s="23"/>
      <c r="L95" s="23"/>
    </row>
    <row r="96" spans="1:12" ht="25.5">
      <c r="A96" s="125" t="s">
        <v>120</v>
      </c>
      <c r="B96" s="189" t="s">
        <v>121</v>
      </c>
      <c r="C96" s="112">
        <f>'rashodi-opći dio'!E52</f>
        <v>75465198</v>
      </c>
      <c r="D96" s="111">
        <f>'rashodi-opći dio'!F52</f>
        <v>72928871</v>
      </c>
      <c r="E96" s="114">
        <f t="shared" si="37"/>
        <v>96.639077260487667</v>
      </c>
      <c r="F96" s="23"/>
      <c r="G96" s="23"/>
      <c r="H96" s="23"/>
      <c r="I96" s="23"/>
      <c r="J96" s="23"/>
      <c r="K96" s="23"/>
      <c r="L96" s="23"/>
    </row>
    <row r="97" spans="1:12">
      <c r="A97" s="179">
        <v>54</v>
      </c>
      <c r="B97" s="156" t="s">
        <v>182</v>
      </c>
      <c r="C97" s="116">
        <f>C98+C100</f>
        <v>185600000</v>
      </c>
      <c r="D97" s="116">
        <f>D98+D100</f>
        <v>37422854</v>
      </c>
      <c r="E97" s="118">
        <f t="shared" si="37"/>
        <v>20.163175646551721</v>
      </c>
      <c r="F97" s="23"/>
      <c r="G97" s="23"/>
      <c r="H97" s="23"/>
      <c r="I97" s="23"/>
      <c r="J97" s="23"/>
      <c r="K97" s="23"/>
      <c r="L97" s="23"/>
    </row>
    <row r="98" spans="1:12" ht="25.5">
      <c r="A98" s="179">
        <v>544</v>
      </c>
      <c r="B98" s="156" t="s">
        <v>183</v>
      </c>
      <c r="C98" s="116">
        <f t="shared" ref="C98:D100" si="38">C99</f>
        <v>185600000</v>
      </c>
      <c r="D98" s="116">
        <f t="shared" si="38"/>
        <v>37422854</v>
      </c>
      <c r="E98" s="118">
        <f t="shared" si="37"/>
        <v>20.163175646551721</v>
      </c>
      <c r="F98" s="23"/>
      <c r="G98" s="23"/>
      <c r="H98" s="23"/>
      <c r="I98" s="23"/>
      <c r="J98" s="23"/>
      <c r="K98" s="23"/>
      <c r="L98" s="23"/>
    </row>
    <row r="99" spans="1:12" ht="25.5">
      <c r="A99" s="136">
        <v>5443</v>
      </c>
      <c r="B99" s="147" t="s">
        <v>184</v>
      </c>
      <c r="C99" s="112">
        <f>'račun financiranja'!E19</f>
        <v>185600000</v>
      </c>
      <c r="D99" s="111">
        <f>'račun financiranja'!F19</f>
        <v>37422854</v>
      </c>
      <c r="E99" s="114">
        <f t="shared" si="37"/>
        <v>20.163175646551721</v>
      </c>
      <c r="F99" s="23"/>
      <c r="G99" s="23"/>
      <c r="H99" s="23"/>
      <c r="I99" s="23"/>
      <c r="J99" s="23"/>
      <c r="K99" s="23"/>
      <c r="L99" s="23"/>
    </row>
    <row r="100" spans="1:12" s="23" customFormat="1" ht="17.45" hidden="1" customHeight="1">
      <c r="A100" s="179">
        <v>547</v>
      </c>
      <c r="B100" s="156" t="s">
        <v>186</v>
      </c>
      <c r="C100" s="116">
        <f t="shared" si="38"/>
        <v>0</v>
      </c>
      <c r="D100" s="116">
        <f t="shared" si="38"/>
        <v>0</v>
      </c>
      <c r="E100" s="118"/>
    </row>
    <row r="101" spans="1:12" s="23" customFormat="1" ht="25.5" hidden="1">
      <c r="A101" s="136">
        <v>5471</v>
      </c>
      <c r="B101" s="147" t="s">
        <v>213</v>
      </c>
      <c r="C101" s="111">
        <f>'račun financiranja'!E21</f>
        <v>0</v>
      </c>
      <c r="D101" s="111">
        <f>'račun financiranja'!F22</f>
        <v>0</v>
      </c>
      <c r="E101" s="135"/>
    </row>
    <row r="102" spans="1:12" ht="12.75" customHeight="1">
      <c r="A102" s="125"/>
      <c r="B102" s="125"/>
      <c r="C102" s="111"/>
      <c r="D102" s="111"/>
      <c r="E102" s="135"/>
      <c r="F102" s="23"/>
      <c r="G102" s="23"/>
      <c r="H102" s="23"/>
      <c r="I102" s="23"/>
      <c r="J102" s="23"/>
      <c r="K102" s="23"/>
      <c r="L102" s="23"/>
    </row>
    <row r="103" spans="1:12" s="22" customFormat="1" ht="12.75" customHeight="1">
      <c r="A103" s="186">
        <v>102</v>
      </c>
      <c r="B103" s="178" t="s">
        <v>214</v>
      </c>
      <c r="C103" s="116">
        <f>C105</f>
        <v>146900000</v>
      </c>
      <c r="D103" s="116">
        <f>D105</f>
        <v>144630195.29000002</v>
      </c>
      <c r="E103" s="118">
        <f>IFERROR(D103/C103*100,"-")</f>
        <v>98.454864050374425</v>
      </c>
      <c r="F103" s="23"/>
      <c r="G103" s="23"/>
      <c r="H103" s="23"/>
      <c r="I103" s="23"/>
      <c r="J103" s="23"/>
      <c r="K103" s="23"/>
      <c r="L103" s="23"/>
    </row>
    <row r="104" spans="1:12" ht="12.75" customHeight="1">
      <c r="A104" s="125"/>
      <c r="B104" s="125"/>
      <c r="C104" s="111"/>
      <c r="D104" s="111"/>
      <c r="E104" s="118"/>
      <c r="F104" s="23"/>
      <c r="G104" s="23"/>
      <c r="H104" s="23"/>
      <c r="I104" s="23"/>
      <c r="J104" s="23"/>
      <c r="K104" s="23"/>
      <c r="L104" s="23"/>
    </row>
    <row r="105" spans="1:12" ht="24.75" customHeight="1">
      <c r="A105" s="178" t="s">
        <v>215</v>
      </c>
      <c r="B105" s="156" t="s">
        <v>216</v>
      </c>
      <c r="C105" s="116">
        <f t="shared" ref="C105" si="39">C106+C109</f>
        <v>146900000</v>
      </c>
      <c r="D105" s="116">
        <f t="shared" ref="D105" si="40">D106+D109</f>
        <v>144630195.29000002</v>
      </c>
      <c r="E105" s="118">
        <f t="shared" ref="E105:E111" si="41">IFERROR(D105/C105*100,"-")</f>
        <v>98.454864050374425</v>
      </c>
      <c r="F105" s="23"/>
      <c r="G105" s="23"/>
      <c r="H105" s="23"/>
      <c r="I105" s="23"/>
      <c r="J105" s="23"/>
      <c r="K105" s="23"/>
      <c r="L105" s="23"/>
    </row>
    <row r="106" spans="1:12" ht="12.75" customHeight="1">
      <c r="A106" s="175">
        <v>34</v>
      </c>
      <c r="B106" s="156" t="s">
        <v>117</v>
      </c>
      <c r="C106" s="116">
        <f t="shared" ref="C106:D107" si="42">C107</f>
        <v>44800000</v>
      </c>
      <c r="D106" s="116">
        <f t="shared" si="42"/>
        <v>44087209</v>
      </c>
      <c r="E106" s="118">
        <f t="shared" si="41"/>
        <v>98.408948660714287</v>
      </c>
      <c r="F106" s="23"/>
      <c r="G106" s="23"/>
      <c r="H106" s="23"/>
      <c r="I106" s="23"/>
      <c r="J106" s="23"/>
      <c r="K106" s="23"/>
      <c r="L106" s="23"/>
    </row>
    <row r="107" spans="1:12" ht="12.75" customHeight="1">
      <c r="A107" s="179">
        <v>342</v>
      </c>
      <c r="B107" s="156" t="s">
        <v>118</v>
      </c>
      <c r="C107" s="116">
        <f t="shared" si="42"/>
        <v>44800000</v>
      </c>
      <c r="D107" s="116">
        <f t="shared" si="42"/>
        <v>44087209</v>
      </c>
      <c r="E107" s="118">
        <f t="shared" si="41"/>
        <v>98.408948660714287</v>
      </c>
      <c r="F107" s="23"/>
      <c r="G107" s="23"/>
      <c r="H107" s="23"/>
      <c r="I107" s="23"/>
      <c r="J107" s="23"/>
      <c r="K107" s="23"/>
      <c r="L107" s="23"/>
    </row>
    <row r="108" spans="1:12" ht="25.5">
      <c r="A108" s="125" t="s">
        <v>120</v>
      </c>
      <c r="B108" s="189" t="s">
        <v>121</v>
      </c>
      <c r="C108" s="112">
        <f>'rashodi-opći dio'!E53</f>
        <v>44800000</v>
      </c>
      <c r="D108" s="111">
        <f>'rashodi-opći dio'!F53</f>
        <v>44087209</v>
      </c>
      <c r="E108" s="114">
        <f t="shared" si="41"/>
        <v>98.408948660714287</v>
      </c>
      <c r="F108" s="23"/>
      <c r="G108" s="23"/>
      <c r="H108" s="23"/>
      <c r="I108" s="23"/>
      <c r="J108" s="23"/>
      <c r="K108" s="23"/>
      <c r="L108" s="23"/>
    </row>
    <row r="109" spans="1:12">
      <c r="A109" s="179">
        <v>54</v>
      </c>
      <c r="B109" s="156" t="s">
        <v>182</v>
      </c>
      <c r="C109" s="116">
        <f t="shared" ref="C109:D110" si="43">C110</f>
        <v>102100000</v>
      </c>
      <c r="D109" s="116">
        <f t="shared" si="43"/>
        <v>100542986.29000001</v>
      </c>
      <c r="E109" s="118">
        <f t="shared" si="41"/>
        <v>98.475011057786489</v>
      </c>
      <c r="F109" s="23"/>
      <c r="G109" s="23"/>
      <c r="H109" s="23"/>
      <c r="I109" s="23"/>
      <c r="J109" s="23"/>
      <c r="K109" s="23"/>
      <c r="L109" s="23"/>
    </row>
    <row r="110" spans="1:12" ht="25.5">
      <c r="A110" s="179">
        <v>544</v>
      </c>
      <c r="B110" s="156" t="s">
        <v>183</v>
      </c>
      <c r="C110" s="116">
        <f t="shared" si="43"/>
        <v>102100000</v>
      </c>
      <c r="D110" s="116">
        <f t="shared" si="43"/>
        <v>100542986.29000001</v>
      </c>
      <c r="E110" s="118">
        <f t="shared" si="41"/>
        <v>98.475011057786489</v>
      </c>
      <c r="F110" s="23"/>
      <c r="G110" s="23"/>
      <c r="H110" s="23"/>
      <c r="I110" s="23"/>
      <c r="J110" s="23"/>
      <c r="K110" s="23"/>
      <c r="L110" s="23"/>
    </row>
    <row r="111" spans="1:12" ht="25.5">
      <c r="A111" s="136">
        <v>5446</v>
      </c>
      <c r="B111" s="147" t="s">
        <v>185</v>
      </c>
      <c r="C111" s="112">
        <f>'račun financiranja'!E20</f>
        <v>102100000</v>
      </c>
      <c r="D111" s="111">
        <f>'račun financiranja'!F20</f>
        <v>100542986.29000001</v>
      </c>
      <c r="E111" s="114">
        <f t="shared" si="41"/>
        <v>98.475011057786489</v>
      </c>
      <c r="F111" s="23"/>
      <c r="G111" s="23"/>
      <c r="H111" s="23"/>
      <c r="I111" s="23"/>
      <c r="J111" s="23"/>
      <c r="K111" s="23"/>
      <c r="L111" s="23"/>
    </row>
    <row r="112" spans="1:12" ht="12" customHeight="1">
      <c r="A112" s="136"/>
      <c r="B112" s="147"/>
      <c r="C112" s="111"/>
      <c r="D112" s="111"/>
      <c r="E112" s="118"/>
      <c r="F112" s="23"/>
      <c r="G112" s="23"/>
      <c r="H112" s="23"/>
      <c r="I112" s="23"/>
      <c r="J112" s="23"/>
      <c r="K112" s="23"/>
      <c r="L112" s="23"/>
    </row>
    <row r="113" spans="1:12" s="22" customFormat="1">
      <c r="A113" s="186">
        <v>103</v>
      </c>
      <c r="B113" s="178" t="s">
        <v>217</v>
      </c>
      <c r="C113" s="116">
        <f>C115+C123+C132+C141+C149+C157+C166+C174+C188+C183+C196</f>
        <v>1502773869</v>
      </c>
      <c r="D113" s="116">
        <f>D115+D123+D132+D141+D149+D157+D166+D174+D188+D183+D196</f>
        <v>1520038845.3800001</v>
      </c>
      <c r="E113" s="118">
        <f>IFERROR(D113/C113*100,"-")</f>
        <v>101.14887387491565</v>
      </c>
      <c r="F113" s="23"/>
      <c r="G113" s="23"/>
      <c r="H113" s="23"/>
      <c r="I113" s="23"/>
      <c r="J113" s="23"/>
      <c r="K113" s="23"/>
      <c r="L113" s="23"/>
    </row>
    <row r="114" spans="1:12" s="18" customFormat="1" ht="12" customHeight="1">
      <c r="A114" s="109"/>
      <c r="B114" s="109"/>
      <c r="C114" s="111"/>
      <c r="D114" s="111"/>
      <c r="E114" s="118"/>
      <c r="F114" s="23"/>
      <c r="G114" s="23"/>
      <c r="H114" s="23"/>
      <c r="I114" s="23"/>
      <c r="J114" s="23"/>
      <c r="K114" s="23"/>
      <c r="L114" s="23"/>
    </row>
    <row r="115" spans="1:12" s="17" customFormat="1">
      <c r="A115" s="178" t="s">
        <v>207</v>
      </c>
      <c r="B115" s="177" t="s">
        <v>218</v>
      </c>
      <c r="C115" s="116">
        <f t="shared" ref="C115" si="44">C116+C119</f>
        <v>23431036</v>
      </c>
      <c r="D115" s="116">
        <f>D116+D119</f>
        <v>18170720</v>
      </c>
      <c r="E115" s="118">
        <f t="shared" ref="E115:E121" si="45">IFERROR(D115/C115*100,"-")</f>
        <v>77.549793359542448</v>
      </c>
      <c r="F115" s="23"/>
      <c r="G115" s="23"/>
      <c r="H115" s="23"/>
      <c r="I115" s="23"/>
      <c r="J115" s="23"/>
      <c r="K115" s="23"/>
      <c r="L115" s="23"/>
    </row>
    <row r="116" spans="1:12" s="17" customFormat="1">
      <c r="A116" s="179">
        <v>41</v>
      </c>
      <c r="B116" s="156" t="s">
        <v>141</v>
      </c>
      <c r="C116" s="116">
        <f t="shared" ref="C116:D117" si="46">C117</f>
        <v>351140</v>
      </c>
      <c r="D116" s="116">
        <f t="shared" si="46"/>
        <v>246666.29</v>
      </c>
      <c r="E116" s="118">
        <f t="shared" si="45"/>
        <v>70.247277439198044</v>
      </c>
      <c r="F116" s="23"/>
      <c r="G116" s="23"/>
      <c r="H116" s="23"/>
      <c r="I116" s="23"/>
      <c r="J116" s="23"/>
      <c r="K116" s="23"/>
      <c r="L116" s="23"/>
    </row>
    <row r="117" spans="1:12" s="17" customFormat="1">
      <c r="A117" s="179">
        <v>411</v>
      </c>
      <c r="B117" s="156" t="s">
        <v>142</v>
      </c>
      <c r="C117" s="116">
        <f t="shared" si="46"/>
        <v>351140</v>
      </c>
      <c r="D117" s="116">
        <f t="shared" si="46"/>
        <v>246666.29</v>
      </c>
      <c r="E117" s="118">
        <f t="shared" si="45"/>
        <v>70.247277439198044</v>
      </c>
      <c r="F117" s="23"/>
      <c r="G117" s="23"/>
      <c r="H117" s="23"/>
      <c r="I117" s="23"/>
      <c r="J117" s="23"/>
      <c r="K117" s="23"/>
      <c r="L117" s="23"/>
    </row>
    <row r="118" spans="1:12" s="17" customFormat="1">
      <c r="A118" s="193">
        <v>4111</v>
      </c>
      <c r="B118" s="193" t="s">
        <v>143</v>
      </c>
      <c r="C118" s="127">
        <v>351140</v>
      </c>
      <c r="D118" s="126">
        <v>246666.29</v>
      </c>
      <c r="E118" s="114">
        <f t="shared" si="45"/>
        <v>70.247277439198044</v>
      </c>
      <c r="F118" s="23"/>
      <c r="G118" s="23"/>
      <c r="H118" s="23"/>
      <c r="I118" s="23"/>
      <c r="J118" s="23"/>
      <c r="K118" s="23"/>
      <c r="L118" s="23"/>
    </row>
    <row r="119" spans="1:12" s="17" customFormat="1">
      <c r="A119" s="179">
        <v>42</v>
      </c>
      <c r="B119" s="179" t="s">
        <v>147</v>
      </c>
      <c r="C119" s="194">
        <f t="shared" ref="C119:D120" si="47">C120</f>
        <v>23079896</v>
      </c>
      <c r="D119" s="194">
        <f t="shared" si="47"/>
        <v>17924053.710000001</v>
      </c>
      <c r="E119" s="118">
        <f t="shared" si="45"/>
        <v>77.660894615816304</v>
      </c>
      <c r="F119" s="23"/>
      <c r="G119" s="23"/>
      <c r="H119" s="23"/>
      <c r="I119" s="23"/>
      <c r="J119" s="23"/>
      <c r="K119" s="23"/>
      <c r="L119" s="23"/>
    </row>
    <row r="120" spans="1:12" s="17" customFormat="1">
      <c r="A120" s="179">
        <v>421</v>
      </c>
      <c r="B120" s="156" t="s">
        <v>68</v>
      </c>
      <c r="C120" s="194">
        <f t="shared" si="47"/>
        <v>23079896</v>
      </c>
      <c r="D120" s="194">
        <f t="shared" si="47"/>
        <v>17924053.710000001</v>
      </c>
      <c r="E120" s="118">
        <f t="shared" si="45"/>
        <v>77.660894615816304</v>
      </c>
      <c r="F120" s="23"/>
      <c r="G120" s="23"/>
      <c r="H120" s="23"/>
      <c r="I120" s="23"/>
      <c r="J120" s="23"/>
      <c r="K120" s="23"/>
      <c r="L120" s="23"/>
    </row>
    <row r="121" spans="1:12" s="17" customFormat="1">
      <c r="A121" s="125">
        <v>4213</v>
      </c>
      <c r="B121" s="109" t="s">
        <v>152</v>
      </c>
      <c r="C121" s="127">
        <v>23079896</v>
      </c>
      <c r="D121" s="126">
        <v>17924053.710000001</v>
      </c>
      <c r="E121" s="114">
        <f t="shared" si="45"/>
        <v>77.660894615816304</v>
      </c>
      <c r="F121" s="23"/>
      <c r="G121" s="23"/>
      <c r="H121" s="23"/>
      <c r="I121" s="23"/>
      <c r="J121" s="23"/>
      <c r="K121" s="23"/>
      <c r="L121" s="23"/>
    </row>
    <row r="122" spans="1:12" s="17" customFormat="1">
      <c r="A122" s="125"/>
      <c r="B122" s="109"/>
      <c r="C122" s="126"/>
      <c r="D122" s="126"/>
      <c r="E122" s="118"/>
      <c r="F122" s="23"/>
      <c r="G122" s="23"/>
      <c r="H122" s="23"/>
      <c r="I122" s="23"/>
      <c r="J122" s="23"/>
      <c r="K122" s="23"/>
      <c r="L122" s="23"/>
    </row>
    <row r="123" spans="1:12" s="17" customFormat="1">
      <c r="A123" s="178" t="s">
        <v>219</v>
      </c>
      <c r="B123" s="177" t="s">
        <v>220</v>
      </c>
      <c r="C123" s="116">
        <f t="shared" ref="C123" si="48">C124+C127</f>
        <v>108710189</v>
      </c>
      <c r="D123" s="116">
        <f t="shared" ref="D123" si="49">D124+D127</f>
        <v>110471253.49000001</v>
      </c>
      <c r="E123" s="118">
        <f t="shared" ref="E123:E130" si="50">IFERROR(D123/C123*100,"-")</f>
        <v>101.61996267893529</v>
      </c>
      <c r="F123" s="23"/>
      <c r="G123" s="23"/>
      <c r="H123" s="23"/>
      <c r="I123" s="23"/>
      <c r="J123" s="23"/>
      <c r="K123" s="23"/>
      <c r="L123" s="23"/>
    </row>
    <row r="124" spans="1:12" s="17" customFormat="1">
      <c r="A124" s="179">
        <v>41</v>
      </c>
      <c r="B124" s="156" t="s">
        <v>141</v>
      </c>
      <c r="C124" s="116">
        <f t="shared" ref="C124:D125" si="51">C125</f>
        <v>5000000</v>
      </c>
      <c r="D124" s="116">
        <f t="shared" si="51"/>
        <v>6180667.2199999997</v>
      </c>
      <c r="E124" s="118">
        <f t="shared" si="50"/>
        <v>123.6133444</v>
      </c>
      <c r="F124" s="23"/>
      <c r="G124" s="23"/>
      <c r="H124" s="23"/>
      <c r="I124" s="23"/>
      <c r="J124" s="23"/>
      <c r="K124" s="23"/>
      <c r="L124" s="23"/>
    </row>
    <row r="125" spans="1:12" s="17" customFormat="1">
      <c r="A125" s="179">
        <v>411</v>
      </c>
      <c r="B125" s="156" t="s">
        <v>142</v>
      </c>
      <c r="C125" s="116">
        <f t="shared" si="51"/>
        <v>5000000</v>
      </c>
      <c r="D125" s="116">
        <f t="shared" si="51"/>
        <v>6180667.2199999997</v>
      </c>
      <c r="E125" s="118">
        <f t="shared" si="50"/>
        <v>123.6133444</v>
      </c>
      <c r="F125" s="23"/>
      <c r="G125" s="23"/>
      <c r="H125" s="23"/>
      <c r="I125" s="23"/>
      <c r="J125" s="23"/>
      <c r="K125" s="23"/>
      <c r="L125" s="23"/>
    </row>
    <row r="126" spans="1:12">
      <c r="A126" s="109">
        <v>4111</v>
      </c>
      <c r="B126" s="109" t="s">
        <v>143</v>
      </c>
      <c r="C126" s="195">
        <v>5000000</v>
      </c>
      <c r="D126" s="195">
        <v>6180667.2199999997</v>
      </c>
      <c r="E126" s="141">
        <f t="shared" si="50"/>
        <v>123.6133444</v>
      </c>
      <c r="F126" s="23"/>
      <c r="G126" s="23"/>
      <c r="H126" s="23"/>
      <c r="I126" s="23"/>
      <c r="J126" s="23"/>
      <c r="K126" s="23"/>
      <c r="L126" s="23"/>
    </row>
    <row r="127" spans="1:12">
      <c r="A127" s="179">
        <v>42</v>
      </c>
      <c r="B127" s="179" t="s">
        <v>147</v>
      </c>
      <c r="C127" s="194">
        <f>C128</f>
        <v>103710189</v>
      </c>
      <c r="D127" s="194">
        <f>D128</f>
        <v>104290586.27000001</v>
      </c>
      <c r="E127" s="118">
        <f t="shared" si="50"/>
        <v>100.55963379837252</v>
      </c>
      <c r="F127" s="23"/>
      <c r="G127" s="23"/>
      <c r="H127" s="23"/>
      <c r="I127" s="23"/>
      <c r="J127" s="23"/>
      <c r="K127" s="23"/>
      <c r="L127" s="23"/>
    </row>
    <row r="128" spans="1:12">
      <c r="A128" s="179">
        <v>421</v>
      </c>
      <c r="B128" s="156" t="s">
        <v>68</v>
      </c>
      <c r="C128" s="194">
        <f>C129+C130</f>
        <v>103710189</v>
      </c>
      <c r="D128" s="194">
        <f>D129+D130</f>
        <v>104290586.27000001</v>
      </c>
      <c r="E128" s="118">
        <f t="shared" si="50"/>
        <v>100.55963379837252</v>
      </c>
      <c r="F128" s="23"/>
      <c r="G128" s="23"/>
      <c r="H128" s="23"/>
      <c r="I128" s="23"/>
      <c r="J128" s="23"/>
      <c r="K128" s="23"/>
      <c r="L128" s="23"/>
    </row>
    <row r="129" spans="1:12">
      <c r="A129" s="125">
        <v>4213</v>
      </c>
      <c r="B129" s="109" t="s">
        <v>152</v>
      </c>
      <c r="C129" s="134">
        <v>97475462</v>
      </c>
      <c r="D129" s="111">
        <v>98047597.700000003</v>
      </c>
      <c r="E129" s="141">
        <f t="shared" si="50"/>
        <v>100.58695356581127</v>
      </c>
      <c r="F129" s="23"/>
      <c r="G129" s="23"/>
      <c r="H129" s="23"/>
      <c r="I129" s="23"/>
      <c r="J129" s="23"/>
      <c r="K129" s="23"/>
      <c r="L129" s="23"/>
    </row>
    <row r="130" spans="1:12">
      <c r="A130" s="125">
        <v>4213</v>
      </c>
      <c r="B130" s="109" t="s">
        <v>221</v>
      </c>
      <c r="C130" s="134">
        <v>6234727</v>
      </c>
      <c r="D130" s="111">
        <v>6242988.5700000003</v>
      </c>
      <c r="E130" s="141">
        <f t="shared" si="50"/>
        <v>100.13250892942065</v>
      </c>
      <c r="F130" s="23"/>
      <c r="G130" s="23"/>
      <c r="H130" s="23"/>
      <c r="I130" s="23"/>
      <c r="J130" s="23"/>
      <c r="K130" s="23"/>
      <c r="L130" s="23"/>
    </row>
    <row r="131" spans="1:12">
      <c r="A131" s="125"/>
      <c r="B131" s="109"/>
      <c r="C131" s="111"/>
      <c r="D131" s="111"/>
      <c r="E131" s="135"/>
      <c r="F131" s="23"/>
      <c r="G131" s="23"/>
      <c r="H131" s="23"/>
      <c r="I131" s="23"/>
      <c r="J131" s="23"/>
      <c r="K131" s="23"/>
      <c r="L131" s="23"/>
    </row>
    <row r="132" spans="1:12" s="17" customFormat="1">
      <c r="A132" s="178" t="s">
        <v>222</v>
      </c>
      <c r="B132" s="177" t="s">
        <v>223</v>
      </c>
      <c r="C132" s="116">
        <f>C133+C136</f>
        <v>236163953</v>
      </c>
      <c r="D132" s="116">
        <f>D133+D136</f>
        <v>217474295.94</v>
      </c>
      <c r="E132" s="118">
        <f t="shared" ref="E132:E139" si="52">IFERROR(D132/C132*100,"-")</f>
        <v>92.086151665999594</v>
      </c>
      <c r="F132" s="23"/>
      <c r="G132" s="23"/>
      <c r="H132" s="23"/>
      <c r="I132" s="23"/>
      <c r="J132" s="23"/>
      <c r="K132" s="23"/>
      <c r="L132" s="23"/>
    </row>
    <row r="133" spans="1:12" s="17" customFormat="1">
      <c r="A133" s="179">
        <v>41</v>
      </c>
      <c r="B133" s="156" t="s">
        <v>141</v>
      </c>
      <c r="C133" s="116">
        <f>C134</f>
        <v>23148860</v>
      </c>
      <c r="D133" s="116">
        <f>D134</f>
        <v>23546719.620000001</v>
      </c>
      <c r="E133" s="118">
        <f t="shared" si="52"/>
        <v>101.71870070491593</v>
      </c>
      <c r="F133" s="23"/>
      <c r="G133" s="23"/>
      <c r="H133" s="23"/>
      <c r="I133" s="23"/>
      <c r="J133" s="23"/>
      <c r="K133" s="23"/>
      <c r="L133" s="23"/>
    </row>
    <row r="134" spans="1:12" s="17" customFormat="1">
      <c r="A134" s="179">
        <v>411</v>
      </c>
      <c r="B134" s="156" t="s">
        <v>142</v>
      </c>
      <c r="C134" s="116">
        <f t="shared" ref="C134:D134" si="53">C135</f>
        <v>23148860</v>
      </c>
      <c r="D134" s="116">
        <f t="shared" si="53"/>
        <v>23546719.620000001</v>
      </c>
      <c r="E134" s="118">
        <f t="shared" si="52"/>
        <v>101.71870070491593</v>
      </c>
      <c r="F134" s="23"/>
      <c r="G134" s="23"/>
      <c r="H134" s="23"/>
      <c r="I134" s="23"/>
      <c r="J134" s="23"/>
      <c r="K134" s="23"/>
      <c r="L134" s="23"/>
    </row>
    <row r="135" spans="1:12" s="17" customFormat="1">
      <c r="A135" s="193">
        <v>4111</v>
      </c>
      <c r="B135" s="193" t="s">
        <v>143</v>
      </c>
      <c r="C135" s="196">
        <v>23148860</v>
      </c>
      <c r="D135" s="195">
        <v>23546719.620000001</v>
      </c>
      <c r="E135" s="114">
        <f t="shared" si="52"/>
        <v>101.71870070491593</v>
      </c>
      <c r="F135" s="23"/>
      <c r="G135" s="23"/>
      <c r="H135" s="23"/>
      <c r="I135" s="23"/>
      <c r="J135" s="23"/>
      <c r="K135" s="23"/>
      <c r="L135" s="23"/>
    </row>
    <row r="136" spans="1:12" s="17" customFormat="1">
      <c r="A136" s="179">
        <v>42</v>
      </c>
      <c r="B136" s="179" t="s">
        <v>147</v>
      </c>
      <c r="C136" s="194">
        <f t="shared" ref="C136:D136" si="54">C137</f>
        <v>213015093</v>
      </c>
      <c r="D136" s="194">
        <f t="shared" si="54"/>
        <v>193927576.31999999</v>
      </c>
      <c r="E136" s="118">
        <f t="shared" si="52"/>
        <v>91.039359506793247</v>
      </c>
      <c r="F136" s="23"/>
      <c r="G136" s="23"/>
      <c r="H136" s="23"/>
      <c r="I136" s="23"/>
      <c r="J136" s="23"/>
      <c r="K136" s="23"/>
      <c r="L136" s="23"/>
    </row>
    <row r="137" spans="1:12" s="17" customFormat="1">
      <c r="A137" s="179">
        <v>421</v>
      </c>
      <c r="B137" s="156" t="s">
        <v>68</v>
      </c>
      <c r="C137" s="194">
        <f t="shared" ref="C137" si="55">C138+C139</f>
        <v>213015093</v>
      </c>
      <c r="D137" s="194">
        <f t="shared" ref="D137" si="56">D138+D139</f>
        <v>193927576.31999999</v>
      </c>
      <c r="E137" s="118">
        <f t="shared" si="52"/>
        <v>91.039359506793247</v>
      </c>
      <c r="F137" s="23"/>
      <c r="G137" s="23"/>
      <c r="H137" s="23"/>
      <c r="I137" s="23"/>
      <c r="J137" s="23"/>
      <c r="K137" s="23"/>
      <c r="L137" s="23"/>
    </row>
    <row r="138" spans="1:12" s="17" customFormat="1">
      <c r="A138" s="125">
        <v>4213</v>
      </c>
      <c r="B138" s="109" t="s">
        <v>152</v>
      </c>
      <c r="C138" s="112">
        <v>210565018</v>
      </c>
      <c r="D138" s="111">
        <v>191474255</v>
      </c>
      <c r="E138" s="114">
        <f t="shared" si="52"/>
        <v>90.933554309576721</v>
      </c>
      <c r="F138" s="23"/>
      <c r="G138" s="23"/>
      <c r="H138" s="23"/>
      <c r="I138" s="23"/>
      <c r="J138" s="23"/>
      <c r="K138" s="23"/>
      <c r="L138" s="23"/>
    </row>
    <row r="139" spans="1:12" s="17" customFormat="1">
      <c r="A139" s="125">
        <v>4213</v>
      </c>
      <c r="B139" s="109" t="s">
        <v>221</v>
      </c>
      <c r="C139" s="112">
        <v>2450075</v>
      </c>
      <c r="D139" s="111">
        <v>2453321.3199999998</v>
      </c>
      <c r="E139" s="114">
        <f t="shared" si="52"/>
        <v>100.1324988010571</v>
      </c>
      <c r="F139" s="23"/>
      <c r="G139" s="23"/>
      <c r="H139" s="23"/>
      <c r="I139" s="23"/>
      <c r="J139" s="23"/>
      <c r="K139" s="23"/>
      <c r="L139" s="23"/>
    </row>
    <row r="140" spans="1:12" s="17" customFormat="1">
      <c r="A140" s="125"/>
      <c r="B140" s="109"/>
      <c r="C140" s="111"/>
      <c r="D140" s="111"/>
      <c r="E140" s="118"/>
      <c r="F140" s="23"/>
      <c r="G140" s="23"/>
      <c r="H140" s="23"/>
      <c r="I140" s="23"/>
      <c r="J140" s="23"/>
      <c r="K140" s="23"/>
      <c r="L140" s="23"/>
    </row>
    <row r="141" spans="1:12" s="17" customFormat="1">
      <c r="A141" s="178" t="s">
        <v>224</v>
      </c>
      <c r="B141" s="177" t="s">
        <v>225</v>
      </c>
      <c r="C141" s="116">
        <f t="shared" ref="C141" si="57">C142+C145</f>
        <v>613072304</v>
      </c>
      <c r="D141" s="116">
        <f t="shared" ref="D141" si="58">D142+D145</f>
        <v>625639270.1500001</v>
      </c>
      <c r="E141" s="118">
        <f t="shared" ref="E141:E147" si="59">IFERROR(D141/C141*100,"-")</f>
        <v>102.04983426392072</v>
      </c>
      <c r="F141" s="23"/>
      <c r="G141" s="23"/>
      <c r="H141" s="23"/>
      <c r="I141" s="23"/>
      <c r="J141" s="23"/>
      <c r="K141" s="23"/>
      <c r="L141" s="23"/>
    </row>
    <row r="142" spans="1:12" s="17" customFormat="1">
      <c r="A142" s="179">
        <v>41</v>
      </c>
      <c r="B142" s="156" t="s">
        <v>141</v>
      </c>
      <c r="C142" s="116">
        <f t="shared" ref="C142:D142" si="60">C143</f>
        <v>30000000</v>
      </c>
      <c r="D142" s="116">
        <f t="shared" si="60"/>
        <v>38344856.950000003</v>
      </c>
      <c r="E142" s="118">
        <f t="shared" si="59"/>
        <v>127.81618983333334</v>
      </c>
      <c r="F142" s="23"/>
      <c r="G142" s="23"/>
      <c r="H142" s="23"/>
      <c r="I142" s="23"/>
      <c r="J142" s="23"/>
      <c r="K142" s="23"/>
      <c r="L142" s="23"/>
    </row>
    <row r="143" spans="1:12" s="17" customFormat="1">
      <c r="A143" s="179">
        <v>411</v>
      </c>
      <c r="B143" s="156" t="s">
        <v>142</v>
      </c>
      <c r="C143" s="116">
        <f t="shared" ref="C143:D143" si="61">C144</f>
        <v>30000000</v>
      </c>
      <c r="D143" s="116">
        <f t="shared" si="61"/>
        <v>38344856.950000003</v>
      </c>
      <c r="E143" s="118">
        <f t="shared" si="59"/>
        <v>127.81618983333334</v>
      </c>
      <c r="F143" s="23"/>
      <c r="G143" s="23"/>
      <c r="H143" s="23"/>
      <c r="I143" s="23"/>
      <c r="J143" s="23"/>
      <c r="K143" s="23"/>
      <c r="L143" s="23"/>
    </row>
    <row r="144" spans="1:12">
      <c r="A144" s="109">
        <v>4111</v>
      </c>
      <c r="B144" s="109" t="s">
        <v>143</v>
      </c>
      <c r="C144" s="112">
        <v>30000000</v>
      </c>
      <c r="D144" s="197">
        <v>38344856.950000003</v>
      </c>
      <c r="E144" s="114">
        <f t="shared" si="59"/>
        <v>127.81618983333334</v>
      </c>
      <c r="F144" s="23"/>
      <c r="G144" s="23"/>
      <c r="H144" s="23"/>
      <c r="I144" s="23"/>
      <c r="J144" s="23"/>
      <c r="K144" s="23"/>
      <c r="L144" s="23"/>
    </row>
    <row r="145" spans="1:12">
      <c r="A145" s="179">
        <v>42</v>
      </c>
      <c r="B145" s="179" t="s">
        <v>147</v>
      </c>
      <c r="C145" s="116">
        <f t="shared" ref="C145:D145" si="62">C146</f>
        <v>583072304</v>
      </c>
      <c r="D145" s="116">
        <f t="shared" si="62"/>
        <v>587294413.20000005</v>
      </c>
      <c r="E145" s="118">
        <f t="shared" si="59"/>
        <v>100.72411417435463</v>
      </c>
      <c r="F145" s="23"/>
      <c r="G145" s="23"/>
      <c r="H145" s="23"/>
      <c r="I145" s="23"/>
      <c r="J145" s="23"/>
      <c r="K145" s="23"/>
      <c r="L145" s="23"/>
    </row>
    <row r="146" spans="1:12">
      <c r="A146" s="179">
        <v>421</v>
      </c>
      <c r="B146" s="179" t="s">
        <v>68</v>
      </c>
      <c r="C146" s="116">
        <f t="shared" ref="C146:D146" si="63">C147</f>
        <v>583072304</v>
      </c>
      <c r="D146" s="116">
        <f t="shared" si="63"/>
        <v>587294413.20000005</v>
      </c>
      <c r="E146" s="118">
        <f t="shared" si="59"/>
        <v>100.72411417435463</v>
      </c>
      <c r="F146" s="23"/>
      <c r="G146" s="23"/>
      <c r="H146" s="23"/>
      <c r="I146" s="23"/>
      <c r="J146" s="23"/>
      <c r="K146" s="23"/>
      <c r="L146" s="23"/>
    </row>
    <row r="147" spans="1:12">
      <c r="A147" s="125">
        <v>4213</v>
      </c>
      <c r="B147" s="109" t="s">
        <v>152</v>
      </c>
      <c r="C147" s="112">
        <v>583072304</v>
      </c>
      <c r="D147" s="111">
        <v>587294413.20000005</v>
      </c>
      <c r="E147" s="114">
        <f t="shared" si="59"/>
        <v>100.72411417435463</v>
      </c>
      <c r="F147" s="23"/>
      <c r="G147" s="23"/>
      <c r="H147" s="23"/>
      <c r="I147" s="23"/>
      <c r="J147" s="23"/>
      <c r="K147" s="23"/>
      <c r="L147" s="23"/>
    </row>
    <row r="148" spans="1:12">
      <c r="A148" s="125"/>
      <c r="B148" s="109"/>
      <c r="C148" s="111"/>
      <c r="D148" s="111"/>
      <c r="E148" s="118"/>
      <c r="F148" s="23"/>
      <c r="G148" s="23"/>
      <c r="H148" s="23"/>
      <c r="I148" s="23"/>
      <c r="J148" s="23"/>
      <c r="K148" s="23"/>
      <c r="L148" s="23"/>
    </row>
    <row r="149" spans="1:12" s="17" customFormat="1" ht="25.5">
      <c r="A149" s="178" t="s">
        <v>226</v>
      </c>
      <c r="B149" s="156" t="s">
        <v>227</v>
      </c>
      <c r="C149" s="116">
        <f t="shared" ref="C149" si="64">C150+C153</f>
        <v>299158</v>
      </c>
      <c r="D149" s="116">
        <f t="shared" ref="D149" si="65">D150+D153</f>
        <v>315</v>
      </c>
      <c r="E149" s="118">
        <f>IFERROR(D149/C149*100,"-")</f>
        <v>0.10529552945266381</v>
      </c>
      <c r="F149" s="23"/>
      <c r="G149" s="23"/>
      <c r="H149" s="23"/>
      <c r="I149" s="23"/>
      <c r="J149" s="23"/>
      <c r="K149" s="23"/>
      <c r="L149" s="23"/>
    </row>
    <row r="150" spans="1:12" s="17" customFormat="1">
      <c r="A150" s="179">
        <v>41</v>
      </c>
      <c r="B150" s="156" t="s">
        <v>141</v>
      </c>
      <c r="C150" s="116">
        <f t="shared" ref="C150:D150" si="66">C151</f>
        <v>0</v>
      </c>
      <c r="D150" s="116">
        <f t="shared" si="66"/>
        <v>315</v>
      </c>
      <c r="E150" s="118" t="str">
        <f t="shared" ref="E150:E151" si="67">IFERROR(D150/C150*100,"-")</f>
        <v>-</v>
      </c>
      <c r="F150" s="23"/>
      <c r="G150" s="23"/>
      <c r="H150" s="23"/>
      <c r="I150" s="23"/>
      <c r="J150" s="23"/>
      <c r="K150" s="23"/>
      <c r="L150" s="23"/>
    </row>
    <row r="151" spans="1:12" s="17" customFormat="1">
      <c r="A151" s="179">
        <v>411</v>
      </c>
      <c r="B151" s="156" t="s">
        <v>142</v>
      </c>
      <c r="C151" s="116">
        <f t="shared" ref="C151:D151" si="68">C152</f>
        <v>0</v>
      </c>
      <c r="D151" s="116">
        <f t="shared" si="68"/>
        <v>315</v>
      </c>
      <c r="E151" s="118" t="str">
        <f t="shared" si="67"/>
        <v>-</v>
      </c>
      <c r="F151" s="23"/>
      <c r="G151" s="23"/>
      <c r="H151" s="23"/>
      <c r="I151" s="23"/>
      <c r="J151" s="23"/>
      <c r="K151" s="23"/>
      <c r="L151" s="23"/>
    </row>
    <row r="152" spans="1:12" s="17" customFormat="1">
      <c r="A152" s="109">
        <v>4111</v>
      </c>
      <c r="B152" s="109" t="s">
        <v>143</v>
      </c>
      <c r="C152" s="112">
        <v>0</v>
      </c>
      <c r="D152" s="111">
        <v>315</v>
      </c>
      <c r="E152" s="114" t="str">
        <f t="shared" ref="E152:E155" si="69">IFERROR(D152/C152*100,"-")</f>
        <v>-</v>
      </c>
      <c r="F152" s="23"/>
      <c r="G152" s="23"/>
      <c r="H152" s="23"/>
      <c r="I152" s="23"/>
      <c r="J152" s="23"/>
      <c r="K152" s="23"/>
      <c r="L152" s="23"/>
    </row>
    <row r="153" spans="1:12" s="17" customFormat="1">
      <c r="A153" s="179">
        <v>42</v>
      </c>
      <c r="B153" s="179" t="s">
        <v>147</v>
      </c>
      <c r="C153" s="116">
        <f t="shared" ref="C153:D153" si="70">C154</f>
        <v>299158</v>
      </c>
      <c r="D153" s="116">
        <f t="shared" si="70"/>
        <v>0</v>
      </c>
      <c r="E153" s="118">
        <f t="shared" si="69"/>
        <v>0</v>
      </c>
      <c r="F153" s="23"/>
      <c r="G153" s="23"/>
      <c r="H153" s="23"/>
      <c r="I153" s="23"/>
      <c r="J153" s="23"/>
      <c r="K153" s="23"/>
      <c r="L153" s="23"/>
    </row>
    <row r="154" spans="1:12" s="17" customFormat="1">
      <c r="A154" s="179">
        <v>421</v>
      </c>
      <c r="B154" s="179" t="s">
        <v>68</v>
      </c>
      <c r="C154" s="116">
        <f t="shared" ref="C154:D154" si="71">C155</f>
        <v>299158</v>
      </c>
      <c r="D154" s="116">
        <f t="shared" si="71"/>
        <v>0</v>
      </c>
      <c r="E154" s="118">
        <f t="shared" si="69"/>
        <v>0</v>
      </c>
      <c r="F154" s="23"/>
      <c r="G154" s="23"/>
      <c r="H154" s="23"/>
      <c r="I154" s="23"/>
      <c r="J154" s="23"/>
      <c r="K154" s="23"/>
      <c r="L154" s="23"/>
    </row>
    <row r="155" spans="1:12" s="17" customFormat="1">
      <c r="A155" s="125">
        <v>4213</v>
      </c>
      <c r="B155" s="109" t="s">
        <v>152</v>
      </c>
      <c r="C155" s="112">
        <v>299158</v>
      </c>
      <c r="D155" s="111">
        <v>0</v>
      </c>
      <c r="E155" s="114">
        <f t="shared" si="69"/>
        <v>0</v>
      </c>
      <c r="F155" s="23"/>
      <c r="G155" s="23"/>
      <c r="H155" s="23"/>
      <c r="I155" s="23"/>
      <c r="J155" s="23"/>
      <c r="K155" s="23"/>
      <c r="L155" s="23"/>
    </row>
    <row r="156" spans="1:12" s="17" customFormat="1">
      <c r="A156" s="125"/>
      <c r="B156" s="109"/>
      <c r="C156" s="111"/>
      <c r="D156" s="111"/>
      <c r="E156" s="118"/>
      <c r="F156" s="23"/>
      <c r="G156" s="23"/>
      <c r="H156" s="23"/>
      <c r="I156" s="23"/>
      <c r="J156" s="23"/>
      <c r="K156" s="23"/>
      <c r="L156" s="23"/>
    </row>
    <row r="157" spans="1:12" s="17" customFormat="1" ht="25.5">
      <c r="A157" s="178" t="s">
        <v>228</v>
      </c>
      <c r="B157" s="156" t="s">
        <v>229</v>
      </c>
      <c r="C157" s="116">
        <f>C158+C161</f>
        <v>470500</v>
      </c>
      <c r="D157" s="116">
        <f>D158+D161</f>
        <v>439030.5</v>
      </c>
      <c r="E157" s="118">
        <f>IFERROR(D157/C157*100,"-")</f>
        <v>93.311477151965988</v>
      </c>
      <c r="F157" s="23"/>
      <c r="G157" s="23"/>
      <c r="H157" s="23"/>
      <c r="I157" s="23"/>
      <c r="J157" s="23"/>
      <c r="K157" s="23"/>
      <c r="L157" s="23"/>
    </row>
    <row r="158" spans="1:12" s="17" customFormat="1">
      <c r="A158" s="179">
        <v>41</v>
      </c>
      <c r="B158" s="156" t="s">
        <v>141</v>
      </c>
      <c r="C158" s="116">
        <f t="shared" ref="C158:D158" si="72">C159</f>
        <v>400000</v>
      </c>
      <c r="D158" s="116">
        <f t="shared" si="72"/>
        <v>358432.5</v>
      </c>
      <c r="E158" s="118">
        <f t="shared" ref="E158:E160" si="73">IFERROR(D158/C158*100,"-")</f>
        <v>89.608125000000001</v>
      </c>
      <c r="F158" s="23"/>
      <c r="G158" s="23"/>
      <c r="H158" s="23"/>
      <c r="I158" s="23"/>
      <c r="J158" s="23"/>
      <c r="K158" s="23"/>
      <c r="L158" s="23"/>
    </row>
    <row r="159" spans="1:12" s="17" customFormat="1">
      <c r="A159" s="179">
        <v>411</v>
      </c>
      <c r="B159" s="156" t="s">
        <v>142</v>
      </c>
      <c r="C159" s="116">
        <f t="shared" ref="C159:D159" si="74">C160</f>
        <v>400000</v>
      </c>
      <c r="D159" s="116">
        <f t="shared" si="74"/>
        <v>358432.5</v>
      </c>
      <c r="E159" s="118">
        <f t="shared" si="73"/>
        <v>89.608125000000001</v>
      </c>
      <c r="F159" s="23"/>
      <c r="G159" s="23"/>
      <c r="H159" s="23"/>
      <c r="I159" s="23"/>
      <c r="J159" s="23"/>
      <c r="K159" s="23"/>
      <c r="L159" s="23"/>
    </row>
    <row r="160" spans="1:12" s="17" customFormat="1">
      <c r="A160" s="109">
        <v>4111</v>
      </c>
      <c r="B160" s="109" t="s">
        <v>143</v>
      </c>
      <c r="C160" s="112">
        <v>400000</v>
      </c>
      <c r="D160" s="111">
        <v>358432.5</v>
      </c>
      <c r="E160" s="114">
        <f t="shared" si="73"/>
        <v>89.608125000000001</v>
      </c>
      <c r="F160" s="23"/>
      <c r="G160" s="23"/>
      <c r="H160" s="23"/>
      <c r="I160" s="23"/>
      <c r="J160" s="23"/>
      <c r="K160" s="23"/>
      <c r="L160" s="23"/>
    </row>
    <row r="161" spans="1:12" s="17" customFormat="1">
      <c r="A161" s="179">
        <v>42</v>
      </c>
      <c r="B161" s="179" t="s">
        <v>147</v>
      </c>
      <c r="C161" s="116">
        <f t="shared" ref="C161:D161" si="75">C162</f>
        <v>70500</v>
      </c>
      <c r="D161" s="116">
        <f t="shared" si="75"/>
        <v>80598</v>
      </c>
      <c r="E161" s="118">
        <f t="shared" ref="E161:E163" si="76">IFERROR(D161/C161*100,"-")</f>
        <v>114.32340425531915</v>
      </c>
      <c r="F161" s="23"/>
      <c r="G161" s="23"/>
      <c r="H161" s="23"/>
      <c r="I161" s="23"/>
      <c r="J161" s="23"/>
      <c r="K161" s="23"/>
      <c r="L161" s="23"/>
    </row>
    <row r="162" spans="1:12" s="17" customFormat="1">
      <c r="A162" s="179">
        <v>421</v>
      </c>
      <c r="B162" s="179" t="s">
        <v>68</v>
      </c>
      <c r="C162" s="116">
        <f>C163+C164</f>
        <v>70500</v>
      </c>
      <c r="D162" s="116">
        <f>D163+D164</f>
        <v>80598</v>
      </c>
      <c r="E162" s="118">
        <f t="shared" si="76"/>
        <v>114.32340425531915</v>
      </c>
      <c r="F162" s="23"/>
      <c r="G162" s="23"/>
      <c r="H162" s="23"/>
      <c r="I162" s="23"/>
      <c r="J162" s="23"/>
      <c r="K162" s="23"/>
      <c r="L162" s="23"/>
    </row>
    <row r="163" spans="1:12" s="17" customFormat="1">
      <c r="A163" s="125">
        <v>4213</v>
      </c>
      <c r="B163" s="109" t="s">
        <v>152</v>
      </c>
      <c r="C163" s="112">
        <v>70500</v>
      </c>
      <c r="D163" s="111">
        <v>80598</v>
      </c>
      <c r="E163" s="114">
        <f t="shared" si="76"/>
        <v>114.32340425531915</v>
      </c>
      <c r="F163" s="23"/>
      <c r="G163" s="23"/>
      <c r="H163" s="23"/>
      <c r="I163" s="23"/>
      <c r="J163" s="23"/>
      <c r="K163" s="23"/>
      <c r="L163" s="23"/>
    </row>
    <row r="164" spans="1:12" s="20" customFormat="1">
      <c r="A164" s="125">
        <v>4213</v>
      </c>
      <c r="B164" s="109" t="s">
        <v>221</v>
      </c>
      <c r="C164" s="111"/>
      <c r="D164" s="111"/>
      <c r="E164" s="135"/>
      <c r="F164" s="23"/>
      <c r="G164" s="23"/>
      <c r="H164" s="23"/>
      <c r="I164" s="23"/>
      <c r="J164" s="23"/>
      <c r="K164" s="23"/>
      <c r="L164" s="23"/>
    </row>
    <row r="165" spans="1:12" s="17" customFormat="1">
      <c r="A165" s="125"/>
      <c r="B165" s="109"/>
      <c r="C165" s="111"/>
      <c r="D165" s="111"/>
      <c r="E165" s="135"/>
      <c r="F165" s="23"/>
      <c r="G165" s="23"/>
      <c r="H165" s="23"/>
      <c r="I165" s="23"/>
      <c r="J165" s="23"/>
      <c r="K165" s="23"/>
      <c r="L165" s="23"/>
    </row>
    <row r="166" spans="1:12" s="17" customFormat="1">
      <c r="A166" s="178" t="s">
        <v>230</v>
      </c>
      <c r="B166" s="177" t="s">
        <v>231</v>
      </c>
      <c r="C166" s="116">
        <f>C167+C170</f>
        <v>14476077</v>
      </c>
      <c r="D166" s="116">
        <f>D167+D170</f>
        <v>19390248.879999999</v>
      </c>
      <c r="E166" s="118">
        <f t="shared" ref="E166:E172" si="77">IFERROR(D166/C166*100,"-")</f>
        <v>133.94684816887889</v>
      </c>
      <c r="F166" s="23"/>
      <c r="G166" s="23"/>
      <c r="H166" s="23"/>
      <c r="I166" s="23"/>
      <c r="J166" s="23"/>
      <c r="K166" s="23"/>
      <c r="L166" s="23"/>
    </row>
    <row r="167" spans="1:12" s="17" customFormat="1">
      <c r="A167" s="179">
        <v>41</v>
      </c>
      <c r="B167" s="156" t="s">
        <v>141</v>
      </c>
      <c r="C167" s="116">
        <f>C168</f>
        <v>4800000</v>
      </c>
      <c r="D167" s="116">
        <f>D168</f>
        <v>4191877.44</v>
      </c>
      <c r="E167" s="118">
        <f t="shared" si="77"/>
        <v>87.33077999999999</v>
      </c>
      <c r="F167" s="23"/>
      <c r="G167" s="23"/>
      <c r="H167" s="23"/>
      <c r="I167" s="23"/>
      <c r="J167" s="23"/>
      <c r="K167" s="23"/>
      <c r="L167" s="23"/>
    </row>
    <row r="168" spans="1:12" s="17" customFormat="1">
      <c r="A168" s="179">
        <v>411</v>
      </c>
      <c r="B168" s="156" t="s">
        <v>142</v>
      </c>
      <c r="C168" s="116">
        <f t="shared" ref="C168:D168" si="78">C169</f>
        <v>4800000</v>
      </c>
      <c r="D168" s="116">
        <f t="shared" si="78"/>
        <v>4191877.44</v>
      </c>
      <c r="E168" s="118">
        <f t="shared" si="77"/>
        <v>87.33077999999999</v>
      </c>
      <c r="F168" s="23"/>
      <c r="G168" s="23"/>
      <c r="H168" s="23"/>
      <c r="I168" s="23"/>
      <c r="J168" s="23"/>
      <c r="K168" s="23"/>
      <c r="L168" s="23"/>
    </row>
    <row r="169" spans="1:12">
      <c r="A169" s="109">
        <v>4111</v>
      </c>
      <c r="B169" s="109" t="s">
        <v>143</v>
      </c>
      <c r="C169" s="112">
        <v>4800000</v>
      </c>
      <c r="D169" s="111">
        <v>4191877.44</v>
      </c>
      <c r="E169" s="114">
        <f t="shared" si="77"/>
        <v>87.33077999999999</v>
      </c>
      <c r="F169" s="23"/>
      <c r="G169" s="23"/>
      <c r="H169" s="23"/>
      <c r="I169" s="23"/>
      <c r="J169" s="23"/>
      <c r="K169" s="23"/>
      <c r="L169" s="23"/>
    </row>
    <row r="170" spans="1:12">
      <c r="A170" s="179">
        <v>42</v>
      </c>
      <c r="B170" s="179" t="s">
        <v>147</v>
      </c>
      <c r="C170" s="116">
        <f t="shared" ref="C170:D170" si="79">C171</f>
        <v>9676077</v>
      </c>
      <c r="D170" s="116">
        <f t="shared" si="79"/>
        <v>15198371.439999999</v>
      </c>
      <c r="E170" s="118">
        <f t="shared" si="77"/>
        <v>157.07162561852289</v>
      </c>
      <c r="F170" s="23"/>
      <c r="G170" s="23"/>
      <c r="H170" s="23"/>
      <c r="I170" s="23"/>
      <c r="J170" s="23"/>
      <c r="K170" s="23"/>
      <c r="L170" s="23"/>
    </row>
    <row r="171" spans="1:12">
      <c r="A171" s="179">
        <v>421</v>
      </c>
      <c r="B171" s="179" t="s">
        <v>68</v>
      </c>
      <c r="C171" s="116">
        <f t="shared" ref="C171:D171" si="80">C172</f>
        <v>9676077</v>
      </c>
      <c r="D171" s="116">
        <f t="shared" si="80"/>
        <v>15198371.439999999</v>
      </c>
      <c r="E171" s="118">
        <f t="shared" si="77"/>
        <v>157.07162561852289</v>
      </c>
      <c r="F171" s="23"/>
      <c r="G171" s="23"/>
      <c r="H171" s="23"/>
      <c r="I171" s="23"/>
      <c r="J171" s="23"/>
      <c r="K171" s="23"/>
      <c r="L171" s="23"/>
    </row>
    <row r="172" spans="1:12">
      <c r="A172" s="125">
        <v>4213</v>
      </c>
      <c r="B172" s="109" t="s">
        <v>152</v>
      </c>
      <c r="C172" s="112">
        <v>9676077</v>
      </c>
      <c r="D172" s="111">
        <v>15198371.439999999</v>
      </c>
      <c r="E172" s="114">
        <f t="shared" si="77"/>
        <v>157.07162561852289</v>
      </c>
      <c r="F172" s="23"/>
      <c r="G172" s="23"/>
      <c r="H172" s="23"/>
      <c r="I172" s="23"/>
      <c r="J172" s="23"/>
      <c r="K172" s="23"/>
      <c r="L172" s="23"/>
    </row>
    <row r="173" spans="1:12">
      <c r="A173" s="125"/>
      <c r="B173" s="109"/>
      <c r="C173" s="111"/>
      <c r="D173" s="111"/>
      <c r="E173" s="118"/>
      <c r="F173" s="23"/>
      <c r="G173" s="23"/>
      <c r="H173" s="23"/>
      <c r="I173" s="23"/>
      <c r="J173" s="23"/>
      <c r="K173" s="23"/>
      <c r="L173" s="23"/>
    </row>
    <row r="174" spans="1:12" s="17" customFormat="1" hidden="1">
      <c r="A174" s="178" t="s">
        <v>232</v>
      </c>
      <c r="B174" s="177" t="s">
        <v>233</v>
      </c>
      <c r="C174" s="116">
        <f t="shared" ref="C174" si="81">C175+C178</f>
        <v>0</v>
      </c>
      <c r="D174" s="116">
        <f t="shared" ref="D174" si="82">D175+D178</f>
        <v>0</v>
      </c>
      <c r="E174" s="118" t="str">
        <f t="shared" ref="E174:E180" si="83">IFERROR(D174/C174*100,"-")</f>
        <v>-</v>
      </c>
      <c r="F174" s="23"/>
      <c r="G174" s="23"/>
      <c r="H174" s="23"/>
      <c r="I174" s="23"/>
      <c r="J174" s="23"/>
      <c r="K174" s="23"/>
      <c r="L174" s="23"/>
    </row>
    <row r="175" spans="1:12" s="17" customFormat="1" hidden="1">
      <c r="A175" s="179">
        <v>41</v>
      </c>
      <c r="B175" s="156" t="s">
        <v>141</v>
      </c>
      <c r="C175" s="116">
        <f t="shared" ref="C175:D175" si="84">C176</f>
        <v>0</v>
      </c>
      <c r="D175" s="116">
        <f t="shared" si="84"/>
        <v>0</v>
      </c>
      <c r="E175" s="118" t="str">
        <f t="shared" si="83"/>
        <v>-</v>
      </c>
      <c r="F175" s="23"/>
      <c r="G175" s="23"/>
      <c r="H175" s="23"/>
      <c r="I175" s="23"/>
      <c r="J175" s="23"/>
      <c r="K175" s="23"/>
      <c r="L175" s="23"/>
    </row>
    <row r="176" spans="1:12" s="17" customFormat="1" hidden="1">
      <c r="A176" s="179">
        <v>411</v>
      </c>
      <c r="B176" s="156" t="s">
        <v>142</v>
      </c>
      <c r="C176" s="116">
        <f t="shared" ref="C176:D176" si="85">C177</f>
        <v>0</v>
      </c>
      <c r="D176" s="116">
        <f t="shared" si="85"/>
        <v>0</v>
      </c>
      <c r="E176" s="118" t="str">
        <f t="shared" si="83"/>
        <v>-</v>
      </c>
      <c r="F176" s="23"/>
      <c r="G176" s="23"/>
      <c r="H176" s="23"/>
      <c r="I176" s="23"/>
      <c r="J176" s="23"/>
      <c r="K176" s="23"/>
      <c r="L176" s="23"/>
    </row>
    <row r="177" spans="1:12" hidden="1">
      <c r="A177" s="109">
        <v>4111</v>
      </c>
      <c r="B177" s="109" t="s">
        <v>143</v>
      </c>
      <c r="C177" s="111"/>
      <c r="D177" s="111"/>
      <c r="E177" s="135" t="str">
        <f t="shared" si="83"/>
        <v>-</v>
      </c>
      <c r="F177" s="23"/>
      <c r="G177" s="23"/>
      <c r="H177" s="23"/>
      <c r="I177" s="23"/>
      <c r="J177" s="23"/>
      <c r="K177" s="23"/>
      <c r="L177" s="23"/>
    </row>
    <row r="178" spans="1:12" hidden="1">
      <c r="A178" s="179">
        <v>42</v>
      </c>
      <c r="B178" s="179" t="s">
        <v>147</v>
      </c>
      <c r="C178" s="116">
        <f t="shared" ref="C178:D178" si="86">C179</f>
        <v>0</v>
      </c>
      <c r="D178" s="116">
        <f t="shared" si="86"/>
        <v>0</v>
      </c>
      <c r="E178" s="118" t="str">
        <f t="shared" si="83"/>
        <v>-</v>
      </c>
      <c r="F178" s="23"/>
      <c r="G178" s="23"/>
      <c r="H178" s="23"/>
      <c r="I178" s="23"/>
      <c r="J178" s="23"/>
      <c r="K178" s="23"/>
      <c r="L178" s="23"/>
    </row>
    <row r="179" spans="1:12" hidden="1">
      <c r="A179" s="179">
        <v>421</v>
      </c>
      <c r="B179" s="179" t="s">
        <v>68</v>
      </c>
      <c r="C179" s="116">
        <f t="shared" ref="C179" si="87">C180+C181</f>
        <v>0</v>
      </c>
      <c r="D179" s="116">
        <f t="shared" ref="D179" si="88">D180+D181</f>
        <v>0</v>
      </c>
      <c r="E179" s="118" t="str">
        <f t="shared" si="83"/>
        <v>-</v>
      </c>
      <c r="F179" s="23"/>
      <c r="G179" s="23"/>
      <c r="H179" s="23"/>
      <c r="I179" s="23"/>
      <c r="J179" s="23"/>
      <c r="K179" s="23"/>
      <c r="L179" s="23"/>
    </row>
    <row r="180" spans="1:12" hidden="1">
      <c r="A180" s="125">
        <v>4213</v>
      </c>
      <c r="B180" s="109" t="s">
        <v>152</v>
      </c>
      <c r="C180" s="111"/>
      <c r="D180" s="111"/>
      <c r="E180" s="135" t="str">
        <f t="shared" si="83"/>
        <v>-</v>
      </c>
      <c r="F180" s="23"/>
      <c r="G180" s="23"/>
      <c r="H180" s="23"/>
      <c r="I180" s="23"/>
      <c r="J180" s="23"/>
      <c r="K180" s="23"/>
      <c r="L180" s="23"/>
    </row>
    <row r="181" spans="1:12" hidden="1">
      <c r="A181" s="125">
        <v>4213</v>
      </c>
      <c r="B181" s="109" t="s">
        <v>221</v>
      </c>
      <c r="C181" s="111"/>
      <c r="D181" s="111"/>
      <c r="E181" s="135" t="str">
        <f>IFERROR(D181/C181*100,"-")</f>
        <v>-</v>
      </c>
      <c r="F181" s="23"/>
      <c r="G181" s="23"/>
      <c r="H181" s="23"/>
      <c r="I181" s="23"/>
      <c r="J181" s="23"/>
      <c r="K181" s="23"/>
      <c r="L181" s="23"/>
    </row>
    <row r="182" spans="1:12" s="21" customFormat="1" ht="12.75" hidden="1" customHeight="1">
      <c r="A182" s="125"/>
      <c r="B182" s="109"/>
      <c r="C182" s="111"/>
      <c r="D182" s="111"/>
      <c r="E182" s="118"/>
      <c r="F182" s="23"/>
      <c r="G182" s="23"/>
      <c r="H182" s="23"/>
      <c r="I182" s="23"/>
      <c r="J182" s="23"/>
      <c r="K182" s="23"/>
      <c r="L182" s="23"/>
    </row>
    <row r="183" spans="1:12" s="24" customFormat="1" hidden="1">
      <c r="A183" s="186" t="s">
        <v>234</v>
      </c>
      <c r="B183" s="178" t="s">
        <v>235</v>
      </c>
      <c r="C183" s="116">
        <f t="shared" ref="C183" si="89">C184+C187</f>
        <v>0</v>
      </c>
      <c r="D183" s="116">
        <f t="shared" ref="D183" si="90">D184+D187</f>
        <v>0</v>
      </c>
      <c r="E183" s="118" t="str">
        <f t="shared" ref="E183:E186" si="91">IFERROR(D183/C183*100,"-")</f>
        <v>-</v>
      </c>
      <c r="F183" s="23"/>
      <c r="G183" s="23"/>
      <c r="H183" s="23"/>
      <c r="I183" s="23"/>
      <c r="J183" s="23"/>
      <c r="K183" s="23"/>
      <c r="L183" s="23"/>
    </row>
    <row r="184" spans="1:12" s="24" customFormat="1" hidden="1">
      <c r="A184" s="186">
        <v>42</v>
      </c>
      <c r="B184" s="178" t="s">
        <v>203</v>
      </c>
      <c r="C184" s="116">
        <f t="shared" ref="C184:D185" si="92">C185</f>
        <v>0</v>
      </c>
      <c r="D184" s="116">
        <f t="shared" si="92"/>
        <v>0</v>
      </c>
      <c r="E184" s="118" t="str">
        <f t="shared" si="91"/>
        <v>-</v>
      </c>
      <c r="F184" s="23"/>
      <c r="G184" s="23"/>
      <c r="H184" s="23"/>
      <c r="I184" s="23"/>
      <c r="J184" s="23"/>
      <c r="K184" s="23"/>
      <c r="L184" s="23"/>
    </row>
    <row r="185" spans="1:12" s="24" customFormat="1" hidden="1">
      <c r="A185" s="186">
        <v>421</v>
      </c>
      <c r="B185" s="178" t="s">
        <v>68</v>
      </c>
      <c r="C185" s="116">
        <f t="shared" si="92"/>
        <v>0</v>
      </c>
      <c r="D185" s="116">
        <f t="shared" si="92"/>
        <v>0</v>
      </c>
      <c r="E185" s="118" t="str">
        <f t="shared" si="91"/>
        <v>-</v>
      </c>
      <c r="F185" s="23"/>
      <c r="G185" s="23"/>
      <c r="H185" s="23"/>
      <c r="I185" s="23"/>
      <c r="J185" s="23"/>
      <c r="K185" s="23"/>
      <c r="L185" s="23"/>
    </row>
    <row r="186" spans="1:12" s="23" customFormat="1" hidden="1">
      <c r="A186" s="125">
        <v>4213</v>
      </c>
      <c r="B186" s="109" t="s">
        <v>152</v>
      </c>
      <c r="C186" s="111"/>
      <c r="D186" s="111"/>
      <c r="E186" s="135" t="str">
        <f t="shared" si="91"/>
        <v>-</v>
      </c>
    </row>
    <row r="187" spans="1:12" s="23" customFormat="1" hidden="1">
      <c r="A187" s="125"/>
      <c r="B187" s="109"/>
      <c r="C187" s="111"/>
      <c r="D187" s="111"/>
      <c r="E187" s="118"/>
    </row>
    <row r="188" spans="1:12" s="25" customFormat="1">
      <c r="A188" s="178" t="s">
        <v>236</v>
      </c>
      <c r="B188" s="177" t="s">
        <v>237</v>
      </c>
      <c r="C188" s="116">
        <f>C189+C192</f>
        <v>506150652</v>
      </c>
      <c r="D188" s="116">
        <f>D189+D192</f>
        <v>528453711.42000002</v>
      </c>
      <c r="E188" s="118">
        <f t="shared" ref="E188:E194" si="93">IFERROR(D188/C188*100,"-")</f>
        <v>104.40640732791154</v>
      </c>
      <c r="F188" s="23"/>
      <c r="G188" s="23"/>
      <c r="H188" s="23"/>
      <c r="I188" s="23"/>
      <c r="J188" s="23"/>
      <c r="K188" s="23"/>
      <c r="L188" s="23"/>
    </row>
    <row r="189" spans="1:12" s="20" customFormat="1">
      <c r="A189" s="179">
        <v>41</v>
      </c>
      <c r="B189" s="156" t="s">
        <v>141</v>
      </c>
      <c r="C189" s="116">
        <f>C190</f>
        <v>16500000</v>
      </c>
      <c r="D189" s="116">
        <f>D190</f>
        <v>29662018.07</v>
      </c>
      <c r="E189" s="118">
        <f t="shared" si="93"/>
        <v>179.76980648484849</v>
      </c>
      <c r="F189" s="23"/>
      <c r="G189" s="23"/>
      <c r="H189" s="23"/>
      <c r="I189" s="23"/>
      <c r="J189" s="23"/>
      <c r="K189" s="23"/>
      <c r="L189" s="23"/>
    </row>
    <row r="190" spans="1:12" s="20" customFormat="1">
      <c r="A190" s="179">
        <v>411</v>
      </c>
      <c r="B190" s="156" t="s">
        <v>142</v>
      </c>
      <c r="C190" s="116">
        <f t="shared" ref="C190:D190" si="94">C191</f>
        <v>16500000</v>
      </c>
      <c r="D190" s="116">
        <f t="shared" si="94"/>
        <v>29662018.07</v>
      </c>
      <c r="E190" s="118">
        <f t="shared" si="93"/>
        <v>179.76980648484849</v>
      </c>
      <c r="F190" s="23"/>
      <c r="G190" s="23"/>
      <c r="H190" s="23"/>
      <c r="I190" s="23"/>
      <c r="J190" s="23"/>
      <c r="K190" s="23"/>
      <c r="L190" s="23"/>
    </row>
    <row r="191" spans="1:12" s="21" customFormat="1">
      <c r="A191" s="109">
        <v>4111</v>
      </c>
      <c r="B191" s="109" t="s">
        <v>143</v>
      </c>
      <c r="C191" s="112">
        <v>16500000</v>
      </c>
      <c r="D191" s="111">
        <v>29662018.07</v>
      </c>
      <c r="E191" s="114">
        <f t="shared" si="93"/>
        <v>179.76980648484849</v>
      </c>
      <c r="F191" s="23"/>
      <c r="G191" s="23"/>
      <c r="H191" s="23"/>
      <c r="I191" s="23"/>
      <c r="J191" s="23"/>
      <c r="K191" s="23"/>
      <c r="L191" s="23"/>
    </row>
    <row r="192" spans="1:12" s="21" customFormat="1">
      <c r="A192" s="179">
        <v>42</v>
      </c>
      <c r="B192" s="179" t="s">
        <v>147</v>
      </c>
      <c r="C192" s="116">
        <f t="shared" ref="C192:D193" si="95">C193</f>
        <v>489650652</v>
      </c>
      <c r="D192" s="116">
        <f t="shared" si="95"/>
        <v>498791693.35000002</v>
      </c>
      <c r="E192" s="118">
        <f t="shared" si="93"/>
        <v>101.86684962282048</v>
      </c>
      <c r="F192" s="23"/>
      <c r="G192" s="23"/>
      <c r="H192" s="23"/>
      <c r="I192" s="23"/>
      <c r="J192" s="23"/>
      <c r="K192" s="23"/>
      <c r="L192" s="23"/>
    </row>
    <row r="193" spans="1:12" s="21" customFormat="1">
      <c r="A193" s="179">
        <v>421</v>
      </c>
      <c r="B193" s="179" t="s">
        <v>68</v>
      </c>
      <c r="C193" s="116">
        <f t="shared" si="95"/>
        <v>489650652</v>
      </c>
      <c r="D193" s="116">
        <f t="shared" si="95"/>
        <v>498791693.35000002</v>
      </c>
      <c r="E193" s="118">
        <f t="shared" si="93"/>
        <v>101.86684962282048</v>
      </c>
      <c r="F193" s="23"/>
      <c r="G193" s="23"/>
      <c r="H193" s="23"/>
      <c r="I193" s="23"/>
      <c r="J193" s="23"/>
      <c r="K193" s="23"/>
      <c r="L193" s="23"/>
    </row>
    <row r="194" spans="1:12" s="21" customFormat="1">
      <c r="A194" s="125">
        <v>4213</v>
      </c>
      <c r="B194" s="109" t="s">
        <v>152</v>
      </c>
      <c r="C194" s="112">
        <v>489650652</v>
      </c>
      <c r="D194" s="111">
        <v>498791693.35000002</v>
      </c>
      <c r="E194" s="114">
        <f t="shared" si="93"/>
        <v>101.86684962282048</v>
      </c>
      <c r="F194" s="23"/>
      <c r="G194" s="23"/>
      <c r="H194" s="23"/>
      <c r="I194" s="23"/>
      <c r="J194" s="23"/>
      <c r="K194" s="23"/>
      <c r="L194" s="23"/>
    </row>
    <row r="195" spans="1:12" s="21" customFormat="1">
      <c r="A195" s="125"/>
      <c r="B195" s="109"/>
      <c r="C195" s="111"/>
      <c r="D195" s="111"/>
      <c r="E195" s="118"/>
      <c r="F195" s="23"/>
      <c r="G195" s="23"/>
      <c r="H195" s="23"/>
      <c r="I195" s="23"/>
      <c r="J195" s="23"/>
      <c r="K195" s="23"/>
      <c r="L195" s="23"/>
    </row>
    <row r="196" spans="1:12" s="25" customFormat="1" hidden="1">
      <c r="A196" s="178" t="s">
        <v>238</v>
      </c>
      <c r="B196" s="177" t="s">
        <v>239</v>
      </c>
      <c r="C196" s="116">
        <f>C197+C200</f>
        <v>0</v>
      </c>
      <c r="D196" s="116">
        <f>D197+D200</f>
        <v>0</v>
      </c>
      <c r="E196" s="118" t="str">
        <f>IFERROR(D196/C196*100,"-")</f>
        <v>-</v>
      </c>
      <c r="F196" s="23"/>
      <c r="G196" s="23"/>
      <c r="H196" s="23"/>
      <c r="I196" s="23"/>
      <c r="J196" s="23"/>
      <c r="K196" s="23"/>
      <c r="L196" s="23"/>
    </row>
    <row r="197" spans="1:12" s="20" customFormat="1" hidden="1">
      <c r="A197" s="179">
        <v>41</v>
      </c>
      <c r="B197" s="156" t="s">
        <v>141</v>
      </c>
      <c r="C197" s="116">
        <f>C198</f>
        <v>0</v>
      </c>
      <c r="D197" s="116">
        <f>D198</f>
        <v>0</v>
      </c>
      <c r="E197" s="118" t="str">
        <f t="shared" ref="E197:E198" si="96">IFERROR(D197/C197*100,"-")</f>
        <v>-</v>
      </c>
      <c r="F197" s="23"/>
      <c r="G197" s="23"/>
      <c r="H197" s="23"/>
      <c r="I197" s="23"/>
      <c r="J197" s="23"/>
      <c r="K197" s="23"/>
      <c r="L197" s="23"/>
    </row>
    <row r="198" spans="1:12" s="20" customFormat="1" hidden="1">
      <c r="A198" s="179">
        <v>411</v>
      </c>
      <c r="B198" s="156" t="s">
        <v>142</v>
      </c>
      <c r="C198" s="116">
        <f t="shared" ref="C198:D198" si="97">C199</f>
        <v>0</v>
      </c>
      <c r="D198" s="116">
        <f t="shared" si="97"/>
        <v>0</v>
      </c>
      <c r="E198" s="118" t="str">
        <f t="shared" si="96"/>
        <v>-</v>
      </c>
      <c r="F198" s="23"/>
      <c r="G198" s="23"/>
      <c r="H198" s="23"/>
      <c r="I198" s="23"/>
      <c r="J198" s="23"/>
      <c r="K198" s="23"/>
      <c r="L198" s="23"/>
    </row>
    <row r="199" spans="1:12" s="23" customFormat="1" hidden="1">
      <c r="A199" s="109">
        <v>4111</v>
      </c>
      <c r="B199" s="109" t="s">
        <v>143</v>
      </c>
      <c r="C199" s="111"/>
      <c r="D199" s="111"/>
      <c r="E199" s="135" t="str">
        <f t="shared" ref="E199:E202" si="98">IFERROR(D199/C199*100,"-")</f>
        <v>-</v>
      </c>
    </row>
    <row r="200" spans="1:12" s="23" customFormat="1" hidden="1">
      <c r="A200" s="179">
        <v>42</v>
      </c>
      <c r="B200" s="179" t="s">
        <v>147</v>
      </c>
      <c r="C200" s="116">
        <f t="shared" ref="C200:D201" si="99">C201</f>
        <v>0</v>
      </c>
      <c r="D200" s="116">
        <f t="shared" si="99"/>
        <v>0</v>
      </c>
      <c r="E200" s="118" t="str">
        <f t="shared" si="98"/>
        <v>-</v>
      </c>
    </row>
    <row r="201" spans="1:12" s="23" customFormat="1" hidden="1">
      <c r="A201" s="179">
        <v>421</v>
      </c>
      <c r="B201" s="179" t="s">
        <v>68</v>
      </c>
      <c r="C201" s="116">
        <f t="shared" si="99"/>
        <v>0</v>
      </c>
      <c r="D201" s="116">
        <f t="shared" si="99"/>
        <v>0</v>
      </c>
      <c r="E201" s="118" t="str">
        <f t="shared" si="98"/>
        <v>-</v>
      </c>
    </row>
    <row r="202" spans="1:12" s="23" customFormat="1" hidden="1">
      <c r="A202" s="125">
        <v>4213</v>
      </c>
      <c r="B202" s="109" t="s">
        <v>152</v>
      </c>
      <c r="C202" s="111"/>
      <c r="D202" s="111"/>
      <c r="E202" s="135" t="str">
        <f t="shared" si="98"/>
        <v>-</v>
      </c>
    </row>
    <row r="203" spans="1:12" hidden="1">
      <c r="A203" s="136"/>
      <c r="B203" s="136"/>
      <c r="C203" s="111"/>
      <c r="D203" s="111"/>
      <c r="E203" s="118"/>
      <c r="F203" s="23"/>
      <c r="G203" s="23"/>
      <c r="H203" s="23"/>
      <c r="I203" s="23"/>
      <c r="J203" s="23"/>
      <c r="K203" s="23"/>
      <c r="L203" s="23"/>
    </row>
    <row r="204" spans="1:12" s="22" customFormat="1" ht="25.5">
      <c r="A204" s="186">
        <v>104</v>
      </c>
      <c r="B204" s="133" t="s">
        <v>240</v>
      </c>
      <c r="C204" s="116">
        <f>C206+C211+C216+C221</f>
        <v>499850000</v>
      </c>
      <c r="D204" s="116">
        <f>D206+D211+D216+D221</f>
        <v>494224471.64000005</v>
      </c>
      <c r="E204" s="118">
        <f>IFERROR(D204/C204*100,"-")</f>
        <v>98.874556695008508</v>
      </c>
      <c r="F204" s="23"/>
      <c r="G204" s="23"/>
      <c r="H204" s="23"/>
      <c r="I204" s="23"/>
      <c r="J204" s="23"/>
      <c r="K204" s="23"/>
      <c r="L204" s="23"/>
    </row>
    <row r="205" spans="1:12">
      <c r="A205" s="136"/>
      <c r="B205" s="136"/>
      <c r="C205" s="111"/>
      <c r="D205" s="111"/>
      <c r="E205" s="118"/>
      <c r="F205" s="23"/>
      <c r="G205" s="23"/>
      <c r="H205" s="23"/>
      <c r="I205" s="23"/>
      <c r="J205" s="23"/>
      <c r="K205" s="23"/>
      <c r="L205" s="23"/>
    </row>
    <row r="206" spans="1:12">
      <c r="A206" s="178" t="s">
        <v>241</v>
      </c>
      <c r="B206" s="177" t="s">
        <v>242</v>
      </c>
      <c r="C206" s="194">
        <f>C209</f>
        <v>452000000</v>
      </c>
      <c r="D206" s="194">
        <f>D209</f>
        <v>440321581.74000001</v>
      </c>
      <c r="E206" s="118">
        <f t="shared" ref="E206:E209" si="100">IFERROR(D206/C206*100,"-")</f>
        <v>97.4162791460177</v>
      </c>
      <c r="F206" s="23"/>
      <c r="G206" s="23"/>
      <c r="H206" s="23"/>
      <c r="I206" s="23"/>
      <c r="J206" s="23"/>
      <c r="K206" s="23"/>
      <c r="L206" s="23"/>
    </row>
    <row r="207" spans="1:12">
      <c r="A207" s="175">
        <v>32</v>
      </c>
      <c r="B207" s="179" t="s">
        <v>83</v>
      </c>
      <c r="C207" s="194">
        <f t="shared" ref="C207:D207" si="101">C208</f>
        <v>452000000</v>
      </c>
      <c r="D207" s="194">
        <f t="shared" si="101"/>
        <v>440321581.74000001</v>
      </c>
      <c r="E207" s="118">
        <f t="shared" si="100"/>
        <v>97.4162791460177</v>
      </c>
      <c r="F207" s="23"/>
      <c r="G207" s="23"/>
      <c r="H207" s="23"/>
      <c r="I207" s="23"/>
      <c r="J207" s="23"/>
      <c r="K207" s="23"/>
      <c r="L207" s="23"/>
    </row>
    <row r="208" spans="1:12">
      <c r="A208" s="175">
        <v>323</v>
      </c>
      <c r="B208" s="156" t="s">
        <v>95</v>
      </c>
      <c r="C208" s="194">
        <f>C209</f>
        <v>452000000</v>
      </c>
      <c r="D208" s="194">
        <f>D209</f>
        <v>440321581.74000001</v>
      </c>
      <c r="E208" s="118">
        <f t="shared" si="100"/>
        <v>97.4162791460177</v>
      </c>
      <c r="F208" s="23"/>
      <c r="G208" s="23"/>
      <c r="H208" s="23"/>
      <c r="I208" s="23"/>
      <c r="J208" s="23"/>
      <c r="K208" s="23"/>
      <c r="L208" s="23"/>
    </row>
    <row r="209" spans="1:12">
      <c r="A209" s="109">
        <v>3232</v>
      </c>
      <c r="B209" s="125" t="s">
        <v>97</v>
      </c>
      <c r="C209" s="127">
        <f>'rashodi-opći dio'!E26</f>
        <v>452000000</v>
      </c>
      <c r="D209" s="126">
        <f>'rashodi-opći dio'!F26</f>
        <v>440321581.74000001</v>
      </c>
      <c r="E209" s="114">
        <f t="shared" si="100"/>
        <v>97.4162791460177</v>
      </c>
      <c r="F209" s="23"/>
      <c r="G209" s="23"/>
      <c r="H209" s="23"/>
      <c r="I209" s="23"/>
      <c r="J209" s="23"/>
      <c r="K209" s="23"/>
      <c r="L209" s="23"/>
    </row>
    <row r="210" spans="1:12">
      <c r="A210" s="136"/>
      <c r="B210" s="136"/>
      <c r="C210" s="111"/>
      <c r="D210" s="111"/>
      <c r="E210" s="118"/>
      <c r="F210" s="23"/>
      <c r="G210" s="23"/>
      <c r="H210" s="23"/>
      <c r="I210" s="23"/>
      <c r="J210" s="23"/>
      <c r="K210" s="23"/>
      <c r="L210" s="23"/>
    </row>
    <row r="211" spans="1:12">
      <c r="A211" s="178" t="s">
        <v>243</v>
      </c>
      <c r="B211" s="177" t="s">
        <v>244</v>
      </c>
      <c r="C211" s="194">
        <f>C214</f>
        <v>21000000</v>
      </c>
      <c r="D211" s="194">
        <f>D214</f>
        <v>33398996.440000001</v>
      </c>
      <c r="E211" s="118">
        <f t="shared" ref="E211:E214" si="102">IFERROR(D211/C211*100,"-")</f>
        <v>159.0428401904762</v>
      </c>
      <c r="F211" s="23"/>
      <c r="G211" s="23"/>
      <c r="H211" s="23"/>
      <c r="I211" s="23"/>
      <c r="J211" s="23"/>
      <c r="K211" s="23"/>
      <c r="L211" s="23"/>
    </row>
    <row r="212" spans="1:12">
      <c r="A212" s="175">
        <v>32</v>
      </c>
      <c r="B212" s="179" t="s">
        <v>83</v>
      </c>
      <c r="C212" s="194">
        <f t="shared" ref="C212:D213" si="103">C213</f>
        <v>21000000</v>
      </c>
      <c r="D212" s="194">
        <f t="shared" si="103"/>
        <v>33398996.440000001</v>
      </c>
      <c r="E212" s="118">
        <f t="shared" si="102"/>
        <v>159.0428401904762</v>
      </c>
      <c r="F212" s="23"/>
      <c r="G212" s="23"/>
      <c r="H212" s="23"/>
      <c r="I212" s="23"/>
      <c r="J212" s="23"/>
      <c r="K212" s="23"/>
      <c r="L212" s="23"/>
    </row>
    <row r="213" spans="1:12">
      <c r="A213" s="175">
        <v>323</v>
      </c>
      <c r="B213" s="156" t="s">
        <v>95</v>
      </c>
      <c r="C213" s="194">
        <f t="shared" si="103"/>
        <v>21000000</v>
      </c>
      <c r="D213" s="194">
        <f t="shared" si="103"/>
        <v>33398996.440000001</v>
      </c>
      <c r="E213" s="118">
        <f t="shared" si="102"/>
        <v>159.0428401904762</v>
      </c>
      <c r="F213" s="23"/>
      <c r="G213" s="23"/>
      <c r="H213" s="23"/>
      <c r="I213" s="23"/>
      <c r="J213" s="23"/>
      <c r="K213" s="23"/>
      <c r="L213" s="23"/>
    </row>
    <row r="214" spans="1:12">
      <c r="A214" s="109">
        <v>3232</v>
      </c>
      <c r="B214" s="125" t="s">
        <v>97</v>
      </c>
      <c r="C214" s="127">
        <f>'rashodi-opći dio'!E28</f>
        <v>21000000</v>
      </c>
      <c r="D214" s="126">
        <f>'rashodi-opći dio'!F28</f>
        <v>33398996.440000001</v>
      </c>
      <c r="E214" s="114">
        <f t="shared" si="102"/>
        <v>159.0428401904762</v>
      </c>
      <c r="F214" s="23"/>
      <c r="G214" s="23"/>
      <c r="H214" s="23"/>
      <c r="I214" s="23"/>
      <c r="J214" s="23"/>
      <c r="K214" s="23"/>
      <c r="L214" s="23"/>
    </row>
    <row r="215" spans="1:12">
      <c r="A215" s="109"/>
      <c r="B215" s="178"/>
      <c r="C215" s="111"/>
      <c r="D215" s="111"/>
      <c r="E215" s="118"/>
      <c r="F215" s="23"/>
      <c r="G215" s="23"/>
      <c r="H215" s="23"/>
      <c r="I215" s="23"/>
      <c r="J215" s="23"/>
      <c r="K215" s="23"/>
      <c r="L215" s="23"/>
    </row>
    <row r="216" spans="1:12">
      <c r="A216" s="178" t="s">
        <v>245</v>
      </c>
      <c r="B216" s="177" t="s">
        <v>246</v>
      </c>
      <c r="C216" s="194">
        <f t="shared" ref="C216:D218" si="104">C217</f>
        <v>5850000</v>
      </c>
      <c r="D216" s="194">
        <f t="shared" si="104"/>
        <v>4922620.99</v>
      </c>
      <c r="E216" s="118">
        <f t="shared" ref="E216:E219" si="105">IFERROR(D216/C216*100,"-")</f>
        <v>84.147367350427345</v>
      </c>
      <c r="F216" s="23"/>
      <c r="G216" s="23"/>
      <c r="H216" s="23"/>
      <c r="I216" s="23"/>
      <c r="J216" s="23"/>
      <c r="K216" s="23"/>
      <c r="L216" s="23"/>
    </row>
    <row r="217" spans="1:12">
      <c r="A217" s="175">
        <v>32</v>
      </c>
      <c r="B217" s="179" t="s">
        <v>83</v>
      </c>
      <c r="C217" s="194">
        <f t="shared" si="104"/>
        <v>5850000</v>
      </c>
      <c r="D217" s="194">
        <f t="shared" si="104"/>
        <v>4922620.99</v>
      </c>
      <c r="E217" s="118">
        <f t="shared" si="105"/>
        <v>84.147367350427345</v>
      </c>
      <c r="F217" s="23"/>
      <c r="G217" s="23"/>
      <c r="H217" s="23"/>
      <c r="I217" s="23"/>
      <c r="J217" s="23"/>
      <c r="K217" s="23"/>
      <c r="L217" s="23"/>
    </row>
    <row r="218" spans="1:12">
      <c r="A218" s="175">
        <v>323</v>
      </c>
      <c r="B218" s="156" t="s">
        <v>95</v>
      </c>
      <c r="C218" s="194">
        <f t="shared" si="104"/>
        <v>5850000</v>
      </c>
      <c r="D218" s="194">
        <f t="shared" si="104"/>
        <v>4922620.99</v>
      </c>
      <c r="E218" s="118">
        <f t="shared" si="105"/>
        <v>84.147367350427345</v>
      </c>
      <c r="F218" s="23"/>
      <c r="G218" s="23"/>
      <c r="H218" s="23"/>
      <c r="I218" s="23"/>
      <c r="J218" s="23"/>
      <c r="K218" s="23"/>
      <c r="L218" s="23"/>
    </row>
    <row r="219" spans="1:12">
      <c r="A219" s="109">
        <v>3237</v>
      </c>
      <c r="B219" s="125" t="s">
        <v>105</v>
      </c>
      <c r="C219" s="127">
        <f>'rashodi-opći dio'!E36</f>
        <v>5850000</v>
      </c>
      <c r="D219" s="126">
        <f>'rashodi-opći dio'!F36</f>
        <v>4922620.99</v>
      </c>
      <c r="E219" s="114">
        <f t="shared" si="105"/>
        <v>84.147367350427345</v>
      </c>
      <c r="F219" s="23"/>
      <c r="G219" s="23"/>
      <c r="H219" s="23"/>
      <c r="I219" s="23"/>
      <c r="J219" s="23"/>
      <c r="K219" s="23"/>
      <c r="L219" s="23"/>
    </row>
    <row r="220" spans="1:12">
      <c r="A220" s="136"/>
      <c r="B220" s="136"/>
      <c r="C220" s="111"/>
      <c r="D220" s="111"/>
      <c r="E220" s="118"/>
      <c r="F220" s="23"/>
      <c r="G220" s="23"/>
      <c r="H220" s="23"/>
      <c r="I220" s="23"/>
      <c r="J220" s="23"/>
      <c r="K220" s="23"/>
      <c r="L220" s="23"/>
    </row>
    <row r="221" spans="1:12" s="23" customFormat="1" ht="12.75" customHeight="1">
      <c r="A221" s="178" t="s">
        <v>247</v>
      </c>
      <c r="B221" s="177" t="s">
        <v>248</v>
      </c>
      <c r="C221" s="194">
        <f>C224</f>
        <v>21000000</v>
      </c>
      <c r="D221" s="194">
        <f>D224</f>
        <v>15581272.470000001</v>
      </c>
      <c r="E221" s="118">
        <f t="shared" ref="E221:E224" si="106">IFERROR(D221/C221*100,"-")</f>
        <v>74.196535571428583</v>
      </c>
    </row>
    <row r="222" spans="1:12" s="23" customFormat="1" ht="12.75" customHeight="1">
      <c r="A222" s="175">
        <v>32</v>
      </c>
      <c r="B222" s="179" t="s">
        <v>83</v>
      </c>
      <c r="C222" s="194">
        <f t="shared" ref="C222:D222" si="107">C223</f>
        <v>21000000</v>
      </c>
      <c r="D222" s="194">
        <f t="shared" si="107"/>
        <v>15581272.470000001</v>
      </c>
      <c r="E222" s="118">
        <f t="shared" si="106"/>
        <v>74.196535571428583</v>
      </c>
    </row>
    <row r="223" spans="1:12" s="23" customFormat="1" ht="12.75" customHeight="1">
      <c r="A223" s="175">
        <v>323</v>
      </c>
      <c r="B223" s="156" t="s">
        <v>95</v>
      </c>
      <c r="C223" s="194">
        <f>C224</f>
        <v>21000000</v>
      </c>
      <c r="D223" s="194">
        <f>D224</f>
        <v>15581272.470000001</v>
      </c>
      <c r="E223" s="118">
        <f t="shared" si="106"/>
        <v>74.196535571428583</v>
      </c>
    </row>
    <row r="224" spans="1:12" s="23" customFormat="1" ht="12.75" customHeight="1">
      <c r="A224" s="109">
        <v>3232</v>
      </c>
      <c r="B224" s="125" t="s">
        <v>97</v>
      </c>
      <c r="C224" s="127">
        <f>'rashodi-opći dio'!E29</f>
        <v>21000000</v>
      </c>
      <c r="D224" s="126">
        <f>'rashodi-opći dio'!F29</f>
        <v>15581272.470000001</v>
      </c>
      <c r="E224" s="114">
        <f t="shared" si="106"/>
        <v>74.196535571428583</v>
      </c>
    </row>
    <row r="225" spans="1:12" s="23" customFormat="1">
      <c r="A225" s="136"/>
      <c r="B225" s="136"/>
      <c r="C225" s="111"/>
      <c r="D225" s="111"/>
      <c r="E225" s="118"/>
    </row>
    <row r="226" spans="1:12" s="22" customFormat="1">
      <c r="A226" s="186">
        <v>105</v>
      </c>
      <c r="B226" s="178" t="s">
        <v>249</v>
      </c>
      <c r="C226" s="116">
        <f>C228+C233+C238</f>
        <v>130000000</v>
      </c>
      <c r="D226" s="116">
        <f>D228+D233+D238</f>
        <v>138347383</v>
      </c>
      <c r="E226" s="118">
        <f>IFERROR(D226/C226*100,"-")</f>
        <v>106.42106384615384</v>
      </c>
      <c r="F226" s="23"/>
      <c r="G226" s="23"/>
      <c r="H226" s="23"/>
      <c r="I226" s="23"/>
      <c r="J226" s="23"/>
      <c r="K226" s="23"/>
      <c r="L226" s="23"/>
    </row>
    <row r="227" spans="1:12" s="17" customFormat="1" ht="10.5" customHeight="1">
      <c r="A227" s="186"/>
      <c r="B227" s="178"/>
      <c r="C227" s="116"/>
      <c r="D227" s="116"/>
      <c r="E227" s="118"/>
      <c r="F227" s="23"/>
      <c r="G227" s="23"/>
      <c r="H227" s="23"/>
      <c r="I227" s="23"/>
      <c r="J227" s="23"/>
      <c r="K227" s="23"/>
      <c r="L227" s="23"/>
    </row>
    <row r="228" spans="1:12" s="17" customFormat="1">
      <c r="A228" s="178" t="s">
        <v>250</v>
      </c>
      <c r="B228" s="178" t="s">
        <v>251</v>
      </c>
      <c r="C228" s="116">
        <f t="shared" ref="C228:D230" si="108">C229</f>
        <v>110000000</v>
      </c>
      <c r="D228" s="116">
        <f t="shared" si="108"/>
        <v>118347383</v>
      </c>
      <c r="E228" s="118">
        <f t="shared" ref="E228:E231" si="109">IFERROR(D228/C228*100,"-")</f>
        <v>107.58852999999999</v>
      </c>
      <c r="F228" s="23"/>
      <c r="G228" s="23"/>
      <c r="H228" s="23"/>
      <c r="I228" s="23"/>
      <c r="J228" s="23"/>
      <c r="K228" s="23"/>
      <c r="L228" s="23"/>
    </row>
    <row r="229" spans="1:12" s="17" customFormat="1">
      <c r="A229" s="175">
        <v>36</v>
      </c>
      <c r="B229" s="178" t="s">
        <v>129</v>
      </c>
      <c r="C229" s="116">
        <f t="shared" si="108"/>
        <v>110000000</v>
      </c>
      <c r="D229" s="116">
        <f t="shared" si="108"/>
        <v>118347383</v>
      </c>
      <c r="E229" s="118">
        <f t="shared" si="109"/>
        <v>107.58852999999999</v>
      </c>
      <c r="F229" s="23"/>
      <c r="G229" s="23"/>
      <c r="H229" s="23"/>
      <c r="I229" s="23"/>
      <c r="J229" s="23"/>
      <c r="K229" s="23"/>
      <c r="L229" s="23"/>
    </row>
    <row r="230" spans="1:12" s="17" customFormat="1">
      <c r="A230" s="175">
        <v>363</v>
      </c>
      <c r="B230" s="178" t="s">
        <v>130</v>
      </c>
      <c r="C230" s="116">
        <f t="shared" si="108"/>
        <v>110000000</v>
      </c>
      <c r="D230" s="116">
        <f t="shared" si="108"/>
        <v>118347383</v>
      </c>
      <c r="E230" s="118">
        <f t="shared" si="109"/>
        <v>107.58852999999999</v>
      </c>
      <c r="F230" s="23"/>
      <c r="G230" s="23"/>
      <c r="H230" s="23"/>
      <c r="I230" s="23"/>
      <c r="J230" s="23"/>
      <c r="K230" s="23"/>
      <c r="L230" s="23"/>
    </row>
    <row r="231" spans="1:12">
      <c r="A231" s="109">
        <v>3632</v>
      </c>
      <c r="B231" s="109" t="s">
        <v>132</v>
      </c>
      <c r="C231" s="127">
        <f>'rashodi-opći dio'!E62</f>
        <v>110000000</v>
      </c>
      <c r="D231" s="126">
        <f>'rashodi-opći dio'!F62</f>
        <v>118347383</v>
      </c>
      <c r="E231" s="114">
        <f t="shared" si="109"/>
        <v>107.58852999999999</v>
      </c>
      <c r="F231" s="23"/>
      <c r="G231" s="23"/>
      <c r="H231" s="23"/>
      <c r="I231" s="23"/>
      <c r="J231" s="23"/>
      <c r="K231" s="23"/>
      <c r="L231" s="23"/>
    </row>
    <row r="232" spans="1:12" hidden="1">
      <c r="A232" s="109"/>
      <c r="B232" s="109"/>
      <c r="C232" s="126"/>
      <c r="D232" s="126"/>
      <c r="E232" s="118"/>
      <c r="F232" s="23"/>
      <c r="G232" s="23"/>
      <c r="H232" s="23"/>
      <c r="I232" s="23"/>
      <c r="J232" s="23"/>
      <c r="K232" s="23"/>
      <c r="L232" s="23"/>
    </row>
    <row r="233" spans="1:12" s="20" customFormat="1" hidden="1">
      <c r="A233" s="178" t="s">
        <v>252</v>
      </c>
      <c r="B233" s="178" t="s">
        <v>253</v>
      </c>
      <c r="C233" s="116">
        <f t="shared" ref="C233:D235" si="110">C234</f>
        <v>0</v>
      </c>
      <c r="D233" s="116">
        <f t="shared" si="110"/>
        <v>0</v>
      </c>
      <c r="E233" s="118" t="str">
        <f t="shared" ref="E233:E236" si="111">IFERROR(D233/C233*100,"-")</f>
        <v>-</v>
      </c>
      <c r="F233" s="23"/>
      <c r="G233" s="23"/>
      <c r="H233" s="23"/>
      <c r="I233" s="23"/>
      <c r="J233" s="23"/>
      <c r="K233" s="23"/>
      <c r="L233" s="23"/>
    </row>
    <row r="234" spans="1:12" s="20" customFormat="1" hidden="1">
      <c r="A234" s="175">
        <v>38</v>
      </c>
      <c r="B234" s="178" t="s">
        <v>133</v>
      </c>
      <c r="C234" s="116">
        <f t="shared" si="110"/>
        <v>0</v>
      </c>
      <c r="D234" s="116">
        <f t="shared" si="110"/>
        <v>0</v>
      </c>
      <c r="E234" s="118" t="str">
        <f t="shared" si="111"/>
        <v>-</v>
      </c>
      <c r="F234" s="23"/>
      <c r="G234" s="23"/>
      <c r="H234" s="23"/>
      <c r="I234" s="23"/>
      <c r="J234" s="23"/>
      <c r="K234" s="23"/>
      <c r="L234" s="23"/>
    </row>
    <row r="235" spans="1:12" s="20" customFormat="1" hidden="1">
      <c r="A235" s="175">
        <v>386</v>
      </c>
      <c r="B235" s="178" t="s">
        <v>139</v>
      </c>
      <c r="C235" s="116">
        <f t="shared" si="110"/>
        <v>0</v>
      </c>
      <c r="D235" s="116">
        <f t="shared" si="110"/>
        <v>0</v>
      </c>
      <c r="E235" s="118" t="str">
        <f t="shared" si="111"/>
        <v>-</v>
      </c>
      <c r="F235" s="23"/>
      <c r="G235" s="23"/>
      <c r="H235" s="23"/>
      <c r="I235" s="23"/>
      <c r="J235" s="23"/>
      <c r="K235" s="23"/>
      <c r="L235" s="23"/>
    </row>
    <row r="236" spans="1:12" s="23" customFormat="1" hidden="1">
      <c r="A236" s="109">
        <v>3861</v>
      </c>
      <c r="B236" s="109" t="s">
        <v>254</v>
      </c>
      <c r="C236" s="126">
        <f>'rashodi-opći dio'!E70</f>
        <v>0</v>
      </c>
      <c r="D236" s="126">
        <f>'rashodi-opći dio'!F70</f>
        <v>0</v>
      </c>
      <c r="E236" s="135" t="str">
        <f t="shared" si="111"/>
        <v>-</v>
      </c>
    </row>
    <row r="237" spans="1:12">
      <c r="A237" s="109"/>
      <c r="B237" s="136"/>
      <c r="C237" s="111"/>
      <c r="D237" s="111"/>
      <c r="E237" s="118"/>
      <c r="F237" s="23"/>
      <c r="G237" s="23"/>
      <c r="H237" s="23"/>
      <c r="I237" s="23"/>
      <c r="J237" s="23"/>
      <c r="K237" s="23"/>
      <c r="L237" s="23"/>
    </row>
    <row r="238" spans="1:12" s="20" customFormat="1">
      <c r="A238" s="178" t="s">
        <v>250</v>
      </c>
      <c r="B238" s="178" t="s">
        <v>255</v>
      </c>
      <c r="C238" s="116">
        <f t="shared" ref="C238:D240" si="112">C239</f>
        <v>20000000</v>
      </c>
      <c r="D238" s="116">
        <f t="shared" si="112"/>
        <v>20000000</v>
      </c>
      <c r="E238" s="118">
        <f t="shared" ref="E238:E241" si="113">IFERROR(D238/C238*100,"-")</f>
        <v>100</v>
      </c>
      <c r="F238" s="23"/>
      <c r="G238" s="23"/>
      <c r="H238" s="23"/>
      <c r="I238" s="23"/>
      <c r="J238" s="23"/>
      <c r="K238" s="23"/>
      <c r="L238" s="23"/>
    </row>
    <row r="239" spans="1:12" s="20" customFormat="1">
      <c r="A239" s="175">
        <v>36</v>
      </c>
      <c r="B239" s="178" t="s">
        <v>129</v>
      </c>
      <c r="C239" s="116">
        <f t="shared" si="112"/>
        <v>20000000</v>
      </c>
      <c r="D239" s="116">
        <f t="shared" si="112"/>
        <v>20000000</v>
      </c>
      <c r="E239" s="118">
        <f t="shared" si="113"/>
        <v>100</v>
      </c>
      <c r="F239" s="23"/>
      <c r="G239" s="23"/>
      <c r="H239" s="23"/>
      <c r="I239" s="23"/>
      <c r="J239" s="23"/>
      <c r="K239" s="23"/>
      <c r="L239" s="23"/>
    </row>
    <row r="240" spans="1:12" s="20" customFormat="1">
      <c r="A240" s="175">
        <v>363</v>
      </c>
      <c r="B240" s="178" t="s">
        <v>130</v>
      </c>
      <c r="C240" s="116">
        <f t="shared" si="112"/>
        <v>20000000</v>
      </c>
      <c r="D240" s="116">
        <f t="shared" si="112"/>
        <v>20000000</v>
      </c>
      <c r="E240" s="118">
        <f t="shared" si="113"/>
        <v>100</v>
      </c>
      <c r="F240" s="23"/>
      <c r="G240" s="23"/>
      <c r="H240" s="23"/>
      <c r="I240" s="23"/>
      <c r="J240" s="23"/>
      <c r="K240" s="23"/>
      <c r="L240" s="23"/>
    </row>
    <row r="241" spans="1:12" s="23" customFormat="1">
      <c r="A241" s="109">
        <v>3631</v>
      </c>
      <c r="B241" s="109" t="s">
        <v>131</v>
      </c>
      <c r="C241" s="127">
        <f>'rashodi-opći dio'!E61</f>
        <v>20000000</v>
      </c>
      <c r="D241" s="126">
        <f>'rashodi-opći dio'!F61</f>
        <v>20000000</v>
      </c>
      <c r="E241" s="114">
        <f t="shared" si="113"/>
        <v>100</v>
      </c>
    </row>
    <row r="242" spans="1:12">
      <c r="B242" s="62"/>
      <c r="C242" s="63"/>
      <c r="D242" s="63"/>
      <c r="E242" s="13"/>
      <c r="F242" s="23"/>
      <c r="G242" s="23"/>
      <c r="H242" s="23"/>
      <c r="I242" s="23"/>
      <c r="J242" s="23"/>
      <c r="K242" s="23"/>
      <c r="L242" s="23"/>
    </row>
    <row r="243" spans="1:12">
      <c r="A243" s="64"/>
      <c r="B243" s="65"/>
      <c r="C243" s="37"/>
      <c r="D243" s="37"/>
      <c r="E243" s="13"/>
      <c r="F243" s="23"/>
      <c r="G243" s="23"/>
      <c r="H243" s="23"/>
      <c r="I243" s="23"/>
      <c r="J243" s="23"/>
      <c r="K243" s="23"/>
      <c r="L243" s="23"/>
    </row>
    <row r="244" spans="1:12">
      <c r="A244" s="66"/>
      <c r="B244" s="62"/>
      <c r="E244" s="13"/>
      <c r="F244" s="23"/>
      <c r="G244" s="23"/>
      <c r="H244" s="23"/>
      <c r="I244" s="23"/>
      <c r="J244" s="23"/>
      <c r="K244" s="23"/>
      <c r="L244" s="23"/>
    </row>
    <row r="245" spans="1:12">
      <c r="A245" s="67"/>
      <c r="B245" s="68"/>
      <c r="C245" s="69"/>
      <c r="D245" s="69"/>
      <c r="E245" s="13"/>
      <c r="F245" s="23"/>
      <c r="G245" s="23"/>
      <c r="H245" s="23"/>
      <c r="I245" s="23"/>
      <c r="J245" s="23"/>
      <c r="K245" s="23"/>
      <c r="L245" s="23"/>
    </row>
    <row r="246" spans="1:12">
      <c r="A246" s="70"/>
      <c r="E246" s="13"/>
      <c r="F246" s="23"/>
      <c r="G246" s="23"/>
      <c r="H246" s="23"/>
      <c r="I246" s="23"/>
      <c r="J246" s="23"/>
      <c r="K246" s="23"/>
      <c r="L246" s="23"/>
    </row>
    <row r="247" spans="1:12">
      <c r="B247" s="68"/>
      <c r="C247" s="69"/>
      <c r="D247" s="69"/>
      <c r="E247" s="13"/>
      <c r="F247" s="23"/>
      <c r="G247" s="23"/>
      <c r="H247" s="23"/>
      <c r="I247" s="23"/>
      <c r="J247" s="23"/>
      <c r="K247" s="23"/>
      <c r="L247" s="23"/>
    </row>
    <row r="248" spans="1:12">
      <c r="A248" s="70"/>
      <c r="E248" s="13"/>
      <c r="F248" s="23"/>
      <c r="G248" s="23"/>
      <c r="H248" s="23"/>
      <c r="I248" s="23"/>
      <c r="J248" s="23"/>
      <c r="K248" s="23"/>
      <c r="L248" s="23"/>
    </row>
    <row r="249" spans="1:12">
      <c r="B249" s="68"/>
      <c r="C249" s="69"/>
      <c r="D249" s="69"/>
      <c r="E249" s="13"/>
      <c r="F249" s="23"/>
      <c r="G249" s="23"/>
      <c r="H249" s="23"/>
      <c r="I249" s="23"/>
      <c r="J249" s="23"/>
      <c r="K249" s="23"/>
      <c r="L249" s="23"/>
    </row>
    <row r="250" spans="1:12">
      <c r="A250" s="64"/>
      <c r="E250" s="13"/>
      <c r="F250" s="23"/>
      <c r="G250" s="23"/>
      <c r="H250" s="23"/>
      <c r="I250" s="23"/>
      <c r="J250" s="23"/>
      <c r="K250" s="23"/>
      <c r="L250" s="23"/>
    </row>
    <row r="251" spans="1:12">
      <c r="A251" s="66"/>
      <c r="B251" s="62"/>
      <c r="E251" s="13"/>
      <c r="F251" s="23"/>
      <c r="G251" s="23"/>
      <c r="H251" s="23"/>
      <c r="I251" s="23"/>
      <c r="J251" s="23"/>
      <c r="K251" s="23"/>
      <c r="L251" s="23"/>
    </row>
    <row r="252" spans="1:12">
      <c r="B252" s="71"/>
      <c r="C252" s="72"/>
      <c r="D252" s="72"/>
      <c r="E252" s="13"/>
      <c r="F252" s="23"/>
      <c r="G252" s="23"/>
      <c r="H252" s="23"/>
      <c r="I252" s="23"/>
      <c r="J252" s="23"/>
      <c r="K252" s="23"/>
      <c r="L252" s="23"/>
    </row>
    <row r="253" spans="1:12">
      <c r="A253" s="70"/>
      <c r="B253" s="71"/>
      <c r="C253" s="72"/>
      <c r="D253" s="72"/>
      <c r="E253" s="13"/>
      <c r="F253" s="23"/>
      <c r="G253" s="23"/>
      <c r="H253" s="23"/>
      <c r="I253" s="23"/>
      <c r="J253" s="23"/>
      <c r="K253" s="23"/>
      <c r="L253" s="23"/>
    </row>
    <row r="254" spans="1:12">
      <c r="E254" s="13"/>
      <c r="F254" s="23"/>
      <c r="G254" s="23"/>
      <c r="H254" s="23"/>
      <c r="I254" s="23"/>
      <c r="J254" s="23"/>
      <c r="K254" s="23"/>
      <c r="L254" s="23"/>
    </row>
    <row r="255" spans="1:12">
      <c r="A255" s="70"/>
      <c r="B255" s="68"/>
      <c r="C255" s="69"/>
      <c r="D255" s="69"/>
      <c r="E255" s="13"/>
      <c r="F255" s="23"/>
      <c r="G255" s="23"/>
      <c r="H255" s="23"/>
      <c r="I255" s="23"/>
      <c r="J255" s="23"/>
      <c r="K255" s="23"/>
      <c r="L255" s="23"/>
    </row>
    <row r="256" spans="1:12">
      <c r="E256" s="13"/>
      <c r="F256" s="23"/>
      <c r="G256" s="23"/>
      <c r="H256" s="23"/>
      <c r="I256" s="23"/>
      <c r="J256" s="23"/>
      <c r="K256" s="23"/>
      <c r="L256" s="23"/>
    </row>
    <row r="257" spans="1:5">
      <c r="A257" s="64"/>
      <c r="B257" s="68"/>
      <c r="C257" s="69"/>
      <c r="D257" s="69"/>
      <c r="E257" s="13"/>
    </row>
    <row r="258" spans="1:5">
      <c r="A258" s="66"/>
      <c r="E258" s="13"/>
    </row>
    <row r="259" spans="1:5">
      <c r="B259" s="62"/>
      <c r="E259" s="13"/>
    </row>
    <row r="260" spans="1:5">
      <c r="A260" s="70"/>
      <c r="B260" s="71"/>
      <c r="C260" s="72"/>
      <c r="D260" s="72"/>
      <c r="E260" s="13"/>
    </row>
    <row r="262" spans="1:5">
      <c r="A262" s="70"/>
      <c r="B262" s="68"/>
      <c r="C262" s="69"/>
      <c r="D262" s="69"/>
      <c r="E262" s="69"/>
    </row>
    <row r="264" spans="1:5">
      <c r="A264" s="64"/>
      <c r="B264" s="68"/>
      <c r="C264" s="69"/>
      <c r="D264" s="69"/>
      <c r="E264" s="69"/>
    </row>
    <row r="265" spans="1:5">
      <c r="A265" s="66"/>
    </row>
    <row r="266" spans="1:5">
      <c r="B266" s="62"/>
    </row>
    <row r="267" spans="1:5">
      <c r="A267" s="70"/>
      <c r="B267" s="71"/>
      <c r="C267" s="72"/>
      <c r="D267" s="72"/>
      <c r="E267" s="72"/>
    </row>
    <row r="269" spans="1:5">
      <c r="A269" s="70"/>
      <c r="B269" s="68"/>
      <c r="C269" s="69"/>
      <c r="D269" s="69"/>
      <c r="E269" s="69"/>
    </row>
    <row r="271" spans="1:5">
      <c r="A271" s="70"/>
      <c r="B271" s="68"/>
      <c r="C271" s="69"/>
      <c r="D271" s="69"/>
      <c r="E271" s="69"/>
    </row>
    <row r="273" spans="1:5">
      <c r="A273" s="70"/>
      <c r="B273" s="62"/>
    </row>
    <row r="274" spans="1:5">
      <c r="B274" s="71"/>
      <c r="C274" s="72"/>
      <c r="D274" s="72"/>
      <c r="E274" s="72"/>
    </row>
    <row r="276" spans="1:5">
      <c r="A276" s="73"/>
      <c r="B276" s="68"/>
      <c r="C276" s="69"/>
      <c r="D276" s="69"/>
      <c r="E276" s="69"/>
    </row>
    <row r="278" spans="1:5">
      <c r="A278" s="73"/>
      <c r="B278" s="68"/>
      <c r="C278" s="69"/>
      <c r="D278" s="69"/>
      <c r="E278" s="69"/>
    </row>
    <row r="280" spans="1:5">
      <c r="A280" s="73"/>
      <c r="B280" s="62"/>
    </row>
    <row r="281" spans="1:5">
      <c r="A281" s="66"/>
      <c r="B281" s="71"/>
      <c r="C281" s="72"/>
      <c r="D281" s="72"/>
      <c r="E281" s="72"/>
    </row>
    <row r="283" spans="1:5">
      <c r="A283" s="70"/>
      <c r="B283" s="68"/>
      <c r="C283" s="69"/>
      <c r="D283" s="69"/>
      <c r="E283" s="69"/>
    </row>
    <row r="285" spans="1:5">
      <c r="A285" s="73"/>
      <c r="B285" s="68"/>
      <c r="C285" s="69"/>
      <c r="D285" s="69"/>
      <c r="E285" s="69"/>
    </row>
    <row r="286" spans="1:5">
      <c r="A286" s="66"/>
    </row>
    <row r="287" spans="1:5">
      <c r="B287" s="62"/>
    </row>
    <row r="288" spans="1:5">
      <c r="A288" s="70"/>
      <c r="B288" s="71"/>
      <c r="C288" s="72"/>
      <c r="D288" s="72"/>
      <c r="E288" s="72"/>
    </row>
    <row r="290" spans="1:5">
      <c r="A290" s="70"/>
      <c r="B290" s="68"/>
      <c r="C290" s="69"/>
      <c r="D290" s="69"/>
      <c r="E290" s="69"/>
    </row>
    <row r="292" spans="1:5">
      <c r="A292" s="70"/>
      <c r="B292" s="68"/>
      <c r="C292" s="69"/>
      <c r="D292" s="69"/>
      <c r="E292" s="69"/>
    </row>
    <row r="294" spans="1:5">
      <c r="B294" s="62"/>
    </row>
    <row r="295" spans="1:5">
      <c r="A295" s="73"/>
      <c r="B295" s="71"/>
      <c r="C295" s="72"/>
      <c r="D295" s="72"/>
      <c r="E295" s="72"/>
    </row>
    <row r="297" spans="1:5">
      <c r="A297" s="74"/>
      <c r="B297" s="68"/>
      <c r="C297" s="69"/>
      <c r="D297" s="69"/>
      <c r="E297" s="69"/>
    </row>
    <row r="299" spans="1:5">
      <c r="A299" s="74"/>
      <c r="B299" s="68"/>
      <c r="C299" s="69"/>
      <c r="D299" s="69"/>
      <c r="E299" s="69"/>
    </row>
    <row r="300" spans="1:5">
      <c r="A300" s="75"/>
    </row>
    <row r="301" spans="1:5">
      <c r="A301" s="66"/>
      <c r="B301" s="62"/>
    </row>
    <row r="302" spans="1:5">
      <c r="A302" s="70"/>
      <c r="B302" s="71"/>
      <c r="C302" s="72"/>
      <c r="D302" s="72"/>
      <c r="E302" s="72"/>
    </row>
    <row r="303" spans="1:5">
      <c r="A303" s="66"/>
    </row>
    <row r="304" spans="1:5">
      <c r="A304" s="74"/>
      <c r="B304" s="68"/>
      <c r="C304" s="69"/>
      <c r="D304" s="69"/>
      <c r="E304" s="69"/>
    </row>
    <row r="305" spans="1:5">
      <c r="A305" s="75"/>
    </row>
    <row r="306" spans="1:5">
      <c r="A306" s="75"/>
      <c r="B306" s="68"/>
      <c r="C306" s="69"/>
      <c r="D306" s="69"/>
      <c r="E306" s="69"/>
    </row>
    <row r="307" spans="1:5">
      <c r="A307" s="70"/>
    </row>
    <row r="308" spans="1:5">
      <c r="B308" s="62"/>
    </row>
    <row r="309" spans="1:5">
      <c r="A309" s="75"/>
      <c r="B309" s="71"/>
      <c r="C309" s="72"/>
      <c r="D309" s="72"/>
      <c r="E309" s="72"/>
    </row>
    <row r="310" spans="1:5">
      <c r="A310" s="76"/>
      <c r="B310" s="71"/>
      <c r="C310" s="72"/>
      <c r="D310" s="72"/>
      <c r="E310" s="72"/>
    </row>
    <row r="311" spans="1:5">
      <c r="A311" s="77"/>
      <c r="B311" s="68"/>
      <c r="C311" s="69"/>
      <c r="D311" s="69"/>
      <c r="E311" s="69"/>
    </row>
    <row r="313" spans="1:5">
      <c r="A313" s="70"/>
      <c r="B313" s="68"/>
      <c r="C313" s="69"/>
      <c r="D313" s="69"/>
      <c r="E313" s="69"/>
    </row>
    <row r="314" spans="1:5">
      <c r="A314" s="75"/>
    </row>
    <row r="315" spans="1:5">
      <c r="A315" s="76"/>
      <c r="B315" s="62"/>
    </row>
    <row r="316" spans="1:5">
      <c r="A316" s="78"/>
      <c r="B316" s="71"/>
      <c r="C316" s="72"/>
      <c r="D316" s="72"/>
      <c r="E316" s="72"/>
    </row>
    <row r="317" spans="1:5">
      <c r="A317" s="78"/>
      <c r="B317" s="71"/>
      <c r="C317" s="72"/>
      <c r="D317" s="72"/>
      <c r="E317" s="72"/>
    </row>
    <row r="318" spans="1:5">
      <c r="A318" s="70"/>
    </row>
    <row r="319" spans="1:5">
      <c r="A319" s="75"/>
      <c r="B319" s="68"/>
      <c r="C319" s="69"/>
      <c r="D319" s="69"/>
      <c r="E319" s="69"/>
    </row>
    <row r="320" spans="1:5">
      <c r="A320" s="76"/>
    </row>
    <row r="321" spans="1:5">
      <c r="A321" s="78"/>
      <c r="B321" s="68"/>
      <c r="C321" s="69"/>
      <c r="D321" s="69"/>
      <c r="E321" s="69"/>
    </row>
    <row r="322" spans="1:5">
      <c r="A322" s="78"/>
    </row>
    <row r="323" spans="1:5">
      <c r="A323" s="70"/>
      <c r="B323" s="62"/>
    </row>
    <row r="324" spans="1:5">
      <c r="A324" s="75"/>
      <c r="B324" s="71"/>
      <c r="C324" s="72"/>
      <c r="D324" s="72"/>
      <c r="E324" s="72"/>
    </row>
    <row r="325" spans="1:5">
      <c r="A325" s="76"/>
    </row>
    <row r="326" spans="1:5">
      <c r="A326" s="78"/>
      <c r="B326" s="68"/>
      <c r="C326" s="69"/>
      <c r="D326" s="69"/>
      <c r="E326" s="69"/>
    </row>
    <row r="327" spans="1:5">
      <c r="A327" s="76"/>
    </row>
    <row r="328" spans="1:5">
      <c r="A328" s="70"/>
      <c r="B328" s="68"/>
      <c r="C328" s="69"/>
      <c r="D328" s="69"/>
      <c r="E328" s="69"/>
    </row>
    <row r="329" spans="1:5">
      <c r="A329" s="76"/>
    </row>
    <row r="330" spans="1:5">
      <c r="A330" s="76"/>
      <c r="B330" s="62"/>
    </row>
    <row r="331" spans="1:5">
      <c r="A331" s="78"/>
      <c r="B331" s="71"/>
      <c r="C331" s="72"/>
      <c r="D331" s="72"/>
      <c r="E331" s="72"/>
    </row>
    <row r="332" spans="1:5">
      <c r="A332" s="76"/>
    </row>
    <row r="333" spans="1:5">
      <c r="A333" s="76"/>
      <c r="B333" s="68"/>
      <c r="C333" s="69"/>
      <c r="D333" s="69"/>
      <c r="E333" s="69"/>
    </row>
    <row r="334" spans="1:5">
      <c r="A334" s="78"/>
    </row>
    <row r="335" spans="1:5">
      <c r="A335" s="76"/>
      <c r="B335" s="68"/>
      <c r="C335" s="69"/>
      <c r="D335" s="69"/>
      <c r="E335" s="69"/>
    </row>
    <row r="336" spans="1:5">
      <c r="A336" s="76"/>
    </row>
    <row r="337" spans="1:5">
      <c r="A337" s="78"/>
      <c r="B337" s="62"/>
    </row>
    <row r="338" spans="1:5">
      <c r="A338" s="78"/>
      <c r="B338" s="71"/>
      <c r="C338" s="72"/>
      <c r="D338" s="72"/>
      <c r="E338" s="72"/>
    </row>
    <row r="339" spans="1:5">
      <c r="A339" s="78"/>
    </row>
    <row r="340" spans="1:5">
      <c r="A340" s="76"/>
      <c r="B340" s="68"/>
      <c r="C340" s="69"/>
      <c r="D340" s="69"/>
      <c r="E340" s="69"/>
    </row>
    <row r="341" spans="1:5">
      <c r="A341" s="76"/>
    </row>
    <row r="342" spans="1:5">
      <c r="A342" s="78"/>
      <c r="B342" s="68"/>
      <c r="C342" s="69"/>
      <c r="D342" s="69"/>
      <c r="E342" s="69"/>
    </row>
    <row r="343" spans="1:5">
      <c r="A343" s="76"/>
    </row>
    <row r="344" spans="1:5">
      <c r="A344" s="76"/>
      <c r="B344" s="62"/>
    </row>
    <row r="345" spans="1:5">
      <c r="A345" s="78"/>
      <c r="B345" s="71"/>
      <c r="C345" s="72"/>
      <c r="D345" s="72"/>
      <c r="E345" s="72"/>
    </row>
    <row r="346" spans="1:5">
      <c r="A346" s="76"/>
    </row>
    <row r="347" spans="1:5">
      <c r="A347" s="76"/>
      <c r="B347" s="68"/>
      <c r="C347" s="69"/>
      <c r="D347" s="69"/>
      <c r="E347" s="69"/>
    </row>
    <row r="348" spans="1:5">
      <c r="A348" s="78"/>
    </row>
    <row r="349" spans="1:5">
      <c r="A349" s="76"/>
      <c r="B349" s="68"/>
      <c r="C349" s="69"/>
      <c r="D349" s="69"/>
      <c r="E349" s="69"/>
    </row>
    <row r="350" spans="1:5">
      <c r="A350" s="76"/>
    </row>
    <row r="351" spans="1:5">
      <c r="A351" s="78"/>
      <c r="B351" s="62"/>
    </row>
    <row r="352" spans="1:5">
      <c r="A352" s="76"/>
      <c r="B352" s="71"/>
      <c r="C352" s="72"/>
      <c r="D352" s="72"/>
      <c r="E352" s="72"/>
    </row>
    <row r="353" spans="1:5">
      <c r="A353" s="76"/>
    </row>
    <row r="354" spans="1:5">
      <c r="A354" s="78"/>
      <c r="B354" s="68"/>
      <c r="C354" s="69"/>
      <c r="D354" s="69"/>
      <c r="E354" s="69"/>
    </row>
    <row r="355" spans="1:5">
      <c r="A355" s="76"/>
    </row>
    <row r="356" spans="1:5">
      <c r="A356" s="76"/>
      <c r="B356" s="68"/>
      <c r="C356" s="69"/>
      <c r="D356" s="69"/>
      <c r="E356" s="69"/>
    </row>
    <row r="357" spans="1:5">
      <c r="A357" s="78"/>
    </row>
    <row r="358" spans="1:5">
      <c r="A358" s="76"/>
      <c r="B358" s="62"/>
    </row>
    <row r="359" spans="1:5">
      <c r="A359" s="76"/>
      <c r="B359" s="71"/>
      <c r="C359" s="72"/>
      <c r="D359" s="72"/>
      <c r="E359" s="72"/>
    </row>
    <row r="360" spans="1:5">
      <c r="A360" s="78"/>
    </row>
    <row r="361" spans="1:5">
      <c r="A361" s="76"/>
      <c r="B361" s="68"/>
      <c r="C361" s="69"/>
      <c r="D361" s="69"/>
      <c r="E361" s="69"/>
    </row>
    <row r="362" spans="1:5">
      <c r="A362" s="76"/>
    </row>
    <row r="363" spans="1:5">
      <c r="A363" s="78"/>
      <c r="B363" s="68"/>
      <c r="C363" s="69"/>
      <c r="D363" s="69"/>
      <c r="E363" s="69"/>
    </row>
    <row r="364" spans="1:5">
      <c r="A364" s="76"/>
    </row>
    <row r="365" spans="1:5">
      <c r="A365" s="76"/>
      <c r="B365" s="62"/>
    </row>
    <row r="366" spans="1:5">
      <c r="A366" s="78"/>
      <c r="B366" s="71"/>
      <c r="C366" s="72"/>
      <c r="D366" s="72"/>
      <c r="E366" s="72"/>
    </row>
    <row r="367" spans="1:5">
      <c r="A367" s="76"/>
    </row>
    <row r="368" spans="1:5">
      <c r="A368" s="76"/>
      <c r="B368" s="68"/>
      <c r="C368" s="69"/>
      <c r="D368" s="69"/>
      <c r="E368" s="69"/>
    </row>
    <row r="369" spans="1:5">
      <c r="A369" s="78"/>
    </row>
    <row r="370" spans="1:5">
      <c r="B370" s="68"/>
      <c r="C370" s="69"/>
      <c r="D370" s="69"/>
      <c r="E370" s="69"/>
    </row>
    <row r="371" spans="1:5">
      <c r="A371" s="76"/>
    </row>
    <row r="372" spans="1:5">
      <c r="A372" s="78"/>
      <c r="B372" s="62"/>
    </row>
    <row r="373" spans="1:5">
      <c r="A373" s="78"/>
      <c r="B373" s="71"/>
      <c r="C373" s="72"/>
      <c r="D373" s="72"/>
      <c r="E373" s="72"/>
    </row>
    <row r="374" spans="1:5">
      <c r="A374" s="76"/>
    </row>
    <row r="375" spans="1:5">
      <c r="A375" s="78"/>
      <c r="B375" s="68"/>
      <c r="C375" s="69"/>
      <c r="D375" s="69"/>
      <c r="E375" s="69"/>
    </row>
    <row r="376" spans="1:5">
      <c r="A376" s="78"/>
    </row>
    <row r="377" spans="1:5">
      <c r="A377" s="70"/>
      <c r="B377" s="68"/>
      <c r="C377" s="69"/>
      <c r="D377" s="69"/>
      <c r="E377" s="69"/>
    </row>
    <row r="378" spans="1:5">
      <c r="A378" s="78"/>
      <c r="B378" s="68"/>
      <c r="C378" s="69"/>
      <c r="D378" s="69"/>
      <c r="E378" s="69"/>
    </row>
    <row r="379" spans="1:5">
      <c r="A379" s="76"/>
      <c r="B379" s="79"/>
      <c r="C379" s="69"/>
      <c r="D379" s="69"/>
      <c r="E379" s="69"/>
    </row>
    <row r="380" spans="1:5">
      <c r="A380" s="76"/>
      <c r="B380" s="71"/>
      <c r="C380" s="72"/>
      <c r="D380" s="72"/>
      <c r="E380" s="72"/>
    </row>
    <row r="381" spans="1:5">
      <c r="A381" s="76"/>
    </row>
    <row r="382" spans="1:5">
      <c r="A382" s="76"/>
      <c r="B382" s="80"/>
      <c r="C382" s="69"/>
      <c r="D382" s="69"/>
      <c r="E382" s="69"/>
    </row>
    <row r="383" spans="1:5">
      <c r="A383" s="78"/>
    </row>
    <row r="384" spans="1:5">
      <c r="A384" s="76"/>
      <c r="B384" s="80"/>
      <c r="C384" s="69"/>
      <c r="D384" s="69"/>
      <c r="E384" s="69"/>
    </row>
    <row r="385" spans="1:5">
      <c r="A385" s="76"/>
    </row>
    <row r="386" spans="1:5">
      <c r="A386" s="78"/>
      <c r="B386" s="62"/>
    </row>
    <row r="387" spans="1:5">
      <c r="A387" s="76"/>
      <c r="B387" s="71"/>
      <c r="C387" s="72"/>
      <c r="D387" s="72"/>
      <c r="E387" s="72"/>
    </row>
    <row r="388" spans="1:5">
      <c r="A388" s="76"/>
    </row>
    <row r="389" spans="1:5">
      <c r="A389" s="78"/>
      <c r="B389" s="68"/>
      <c r="C389" s="69"/>
      <c r="D389" s="69"/>
      <c r="E389" s="69"/>
    </row>
    <row r="390" spans="1:5">
      <c r="A390" s="76"/>
    </row>
    <row r="391" spans="1:5">
      <c r="A391" s="76"/>
      <c r="B391" s="68"/>
      <c r="C391" s="69"/>
      <c r="D391" s="69"/>
      <c r="E391" s="69"/>
    </row>
    <row r="392" spans="1:5">
      <c r="A392" s="78"/>
    </row>
    <row r="393" spans="1:5">
      <c r="A393" s="76"/>
      <c r="B393" s="62"/>
    </row>
    <row r="394" spans="1:5">
      <c r="A394" s="76"/>
      <c r="B394" s="71"/>
      <c r="C394" s="72"/>
      <c r="D394" s="72"/>
      <c r="E394" s="72"/>
    </row>
    <row r="395" spans="1:5">
      <c r="A395" s="78"/>
    </row>
    <row r="396" spans="1:5">
      <c r="A396" s="76"/>
      <c r="B396" s="68"/>
      <c r="C396" s="69"/>
      <c r="D396" s="69"/>
      <c r="E396" s="69"/>
    </row>
    <row r="397" spans="1:5">
      <c r="A397" s="76"/>
    </row>
    <row r="398" spans="1:5">
      <c r="A398" s="78"/>
      <c r="B398" s="68"/>
      <c r="C398" s="69"/>
      <c r="D398" s="69"/>
      <c r="E398" s="69"/>
    </row>
    <row r="399" spans="1:5">
      <c r="A399" s="76"/>
    </row>
    <row r="400" spans="1:5">
      <c r="A400" s="76"/>
      <c r="B400" s="62"/>
    </row>
    <row r="401" spans="1:5">
      <c r="A401" s="78"/>
      <c r="B401" s="71"/>
      <c r="C401" s="72"/>
      <c r="D401" s="72"/>
      <c r="E401" s="72"/>
    </row>
    <row r="402" spans="1:5">
      <c r="A402" s="78"/>
    </row>
    <row r="403" spans="1:5">
      <c r="A403" s="78"/>
      <c r="B403" s="68"/>
      <c r="C403" s="69"/>
      <c r="D403" s="69"/>
      <c r="E403" s="69"/>
    </row>
    <row r="404" spans="1:5">
      <c r="A404" s="76"/>
    </row>
    <row r="405" spans="1:5">
      <c r="A405" s="76"/>
      <c r="B405" s="68"/>
      <c r="C405" s="69"/>
      <c r="D405" s="69"/>
      <c r="E405" s="69"/>
    </row>
    <row r="406" spans="1:5">
      <c r="A406" s="78"/>
    </row>
    <row r="407" spans="1:5">
      <c r="A407" s="76"/>
      <c r="B407" s="62"/>
    </row>
    <row r="408" spans="1:5">
      <c r="A408" s="76"/>
      <c r="B408" s="71"/>
      <c r="C408" s="72"/>
      <c r="D408" s="72"/>
      <c r="E408" s="72"/>
    </row>
    <row r="409" spans="1:5">
      <c r="A409" s="78"/>
    </row>
    <row r="410" spans="1:5">
      <c r="A410" s="78"/>
      <c r="B410" s="68"/>
      <c r="C410" s="69"/>
      <c r="D410" s="69"/>
      <c r="E410" s="69"/>
    </row>
    <row r="411" spans="1:5">
      <c r="A411" s="78"/>
    </row>
    <row r="412" spans="1:5">
      <c r="A412" s="78"/>
      <c r="B412" s="68"/>
      <c r="C412" s="69"/>
      <c r="D412" s="69"/>
      <c r="E412" s="69"/>
    </row>
    <row r="413" spans="1:5">
      <c r="A413" s="78"/>
    </row>
    <row r="414" spans="1:5">
      <c r="A414" s="78"/>
      <c r="B414" s="68"/>
      <c r="C414" s="69"/>
      <c r="D414" s="69"/>
      <c r="E414" s="69"/>
    </row>
    <row r="415" spans="1:5">
      <c r="A415" s="76"/>
    </row>
    <row r="416" spans="1:5">
      <c r="A416" s="76"/>
      <c r="B416" s="68"/>
      <c r="C416" s="69"/>
      <c r="D416" s="69"/>
      <c r="E416" s="69"/>
    </row>
    <row r="417" spans="1:5">
      <c r="A417" s="81"/>
    </row>
    <row r="418" spans="1:5">
      <c r="A418" s="78"/>
    </row>
    <row r="419" spans="1:5">
      <c r="A419" s="78"/>
      <c r="B419" s="68"/>
    </row>
    <row r="420" spans="1:5">
      <c r="A420" s="78"/>
    </row>
    <row r="421" spans="1:5">
      <c r="A421" s="78"/>
      <c r="B421" s="68"/>
    </row>
    <row r="422" spans="1:5">
      <c r="A422" s="78"/>
    </row>
    <row r="423" spans="1:5">
      <c r="A423" s="76"/>
      <c r="B423" s="62"/>
    </row>
    <row r="424" spans="1:5">
      <c r="A424" s="76"/>
      <c r="B424" s="71"/>
      <c r="C424" s="72"/>
      <c r="D424" s="72"/>
      <c r="E424" s="72"/>
    </row>
    <row r="425" spans="1:5">
      <c r="A425" s="78"/>
    </row>
    <row r="426" spans="1:5">
      <c r="B426" s="68"/>
      <c r="C426" s="69"/>
      <c r="D426" s="69"/>
      <c r="E426" s="69"/>
    </row>
    <row r="427" spans="1:5">
      <c r="A427" s="76"/>
    </row>
    <row r="428" spans="1:5">
      <c r="A428" s="78"/>
      <c r="B428" s="62"/>
    </row>
    <row r="429" spans="1:5">
      <c r="A429" s="78"/>
      <c r="B429" s="71"/>
      <c r="C429" s="72"/>
      <c r="D429" s="72"/>
      <c r="E429" s="72"/>
    </row>
    <row r="430" spans="1:5">
      <c r="A430" s="76"/>
    </row>
    <row r="431" spans="1:5">
      <c r="A431" s="78"/>
      <c r="B431" s="68"/>
      <c r="C431" s="69"/>
      <c r="D431" s="69"/>
      <c r="E431" s="69"/>
    </row>
    <row r="433" spans="1:5">
      <c r="A433" s="64"/>
      <c r="B433" s="68"/>
      <c r="C433" s="69"/>
      <c r="D433" s="69"/>
      <c r="E433" s="69"/>
    </row>
    <row r="435" spans="1:5">
      <c r="A435" s="76"/>
      <c r="B435" s="68"/>
      <c r="C435" s="69"/>
      <c r="D435" s="69"/>
      <c r="E435" s="69"/>
    </row>
    <row r="436" spans="1:5">
      <c r="A436" s="76"/>
    </row>
    <row r="437" spans="1:5">
      <c r="A437" s="76"/>
    </row>
    <row r="438" spans="1:5">
      <c r="A438" s="78"/>
      <c r="B438" s="68"/>
    </row>
    <row r="439" spans="1:5">
      <c r="A439" s="78"/>
    </row>
    <row r="440" spans="1:5">
      <c r="A440" s="76"/>
      <c r="B440" s="80"/>
    </row>
    <row r="441" spans="1:5">
      <c r="A441" s="76"/>
    </row>
    <row r="442" spans="1:5">
      <c r="A442" s="78"/>
      <c r="B442" s="79"/>
    </row>
    <row r="443" spans="1:5">
      <c r="A443" s="78"/>
      <c r="B443" s="71"/>
      <c r="C443" s="72"/>
      <c r="D443" s="72"/>
      <c r="E443" s="72"/>
    </row>
    <row r="444" spans="1:5">
      <c r="A444" s="78"/>
      <c r="B444" s="71"/>
      <c r="C444" s="72"/>
      <c r="D444" s="72"/>
      <c r="E444" s="72"/>
    </row>
    <row r="445" spans="1:5">
      <c r="A445" s="78"/>
      <c r="B445" s="68"/>
      <c r="C445" s="69"/>
      <c r="D445" s="69"/>
      <c r="E445" s="69"/>
    </row>
    <row r="446" spans="1:5">
      <c r="A446" s="78"/>
      <c r="B446" s="71"/>
      <c r="C446" s="72"/>
      <c r="D446" s="72"/>
      <c r="E446" s="72"/>
    </row>
    <row r="447" spans="1:5">
      <c r="A447" s="76"/>
      <c r="B447" s="79"/>
    </row>
    <row r="448" spans="1:5">
      <c r="A448" s="76"/>
      <c r="B448" s="82"/>
    </row>
    <row r="449" spans="1:5">
      <c r="A449" s="78"/>
      <c r="B449" s="82"/>
    </row>
    <row r="450" spans="1:5">
      <c r="A450" s="78"/>
      <c r="B450" s="68"/>
      <c r="C450" s="69"/>
      <c r="D450" s="69"/>
      <c r="E450" s="69"/>
    </row>
    <row r="451" spans="1:5">
      <c r="A451" s="78"/>
    </row>
    <row r="452" spans="1:5">
      <c r="A452" s="78"/>
    </row>
    <row r="453" spans="1:5">
      <c r="A453" s="78"/>
    </row>
    <row r="454" spans="1:5">
      <c r="A454" s="70"/>
      <c r="B454" s="83"/>
    </row>
    <row r="455" spans="1:5">
      <c r="A455" s="78"/>
      <c r="B455" s="16"/>
    </row>
    <row r="456" spans="1:5">
      <c r="A456" s="76"/>
      <c r="B456" s="80"/>
      <c r="C456" s="37"/>
      <c r="D456" s="37"/>
      <c r="E456" s="37"/>
    </row>
    <row r="457" spans="1:5">
      <c r="A457" s="76"/>
    </row>
    <row r="458" spans="1:5">
      <c r="A458" s="76"/>
    </row>
    <row r="459" spans="1:5">
      <c r="A459" s="78"/>
      <c r="B459" s="16"/>
    </row>
    <row r="460" spans="1:5">
      <c r="A460" s="78"/>
      <c r="B460" s="16"/>
    </row>
    <row r="461" spans="1:5">
      <c r="A461" s="76"/>
      <c r="B461" s="80"/>
      <c r="C461" s="37"/>
      <c r="D461" s="37"/>
      <c r="E461" s="37"/>
    </row>
    <row r="462" spans="1:5">
      <c r="A462" s="78"/>
    </row>
    <row r="463" spans="1:5">
      <c r="A463" s="76"/>
    </row>
    <row r="464" spans="1:5">
      <c r="A464" s="76"/>
      <c r="B464" s="16"/>
    </row>
    <row r="465" spans="1:5">
      <c r="A465" s="78"/>
      <c r="B465" s="16"/>
    </row>
    <row r="466" spans="1:5">
      <c r="A466" s="78"/>
      <c r="B466" s="80"/>
      <c r="C466" s="37"/>
      <c r="D466" s="37"/>
      <c r="E466" s="37"/>
    </row>
    <row r="467" spans="1:5">
      <c r="A467" s="76"/>
    </row>
    <row r="468" spans="1:5">
      <c r="A468" s="76"/>
    </row>
    <row r="469" spans="1:5">
      <c r="A469" s="78"/>
      <c r="B469" s="16"/>
    </row>
    <row r="470" spans="1:5">
      <c r="A470" s="75"/>
    </row>
    <row r="471" spans="1:5">
      <c r="B471" s="80"/>
      <c r="C471" s="37"/>
      <c r="D471" s="37"/>
      <c r="E471" s="37"/>
    </row>
    <row r="472" spans="1:5">
      <c r="A472" s="70"/>
    </row>
    <row r="474" spans="1:5">
      <c r="A474" s="70"/>
      <c r="B474" s="16"/>
    </row>
    <row r="477" spans="1:5">
      <c r="A477" s="73"/>
      <c r="B477" s="16"/>
    </row>
    <row r="479" spans="1:5">
      <c r="A479" s="73"/>
    </row>
    <row r="480" spans="1:5">
      <c r="B480" s="16"/>
    </row>
    <row r="481" spans="1:2">
      <c r="A481" s="64"/>
      <c r="B481" s="16"/>
    </row>
    <row r="482" spans="1:2">
      <c r="A482" s="66"/>
      <c r="B482" s="16"/>
    </row>
    <row r="484" spans="1:2">
      <c r="A484" s="70"/>
    </row>
    <row r="485" spans="1:2">
      <c r="B485" s="59"/>
    </row>
    <row r="486" spans="1:2">
      <c r="A486" s="70"/>
    </row>
    <row r="488" spans="1:2">
      <c r="A488" s="64"/>
      <c r="B488" s="16"/>
    </row>
    <row r="489" spans="1:2">
      <c r="A489" s="66"/>
    </row>
    <row r="491" spans="1:2">
      <c r="A491" s="70"/>
      <c r="B491" s="16"/>
    </row>
    <row r="493" spans="1:2">
      <c r="A493" s="70"/>
    </row>
    <row r="494" spans="1:2">
      <c r="B494" s="16"/>
    </row>
    <row r="495" spans="1:2">
      <c r="A495" s="64"/>
    </row>
    <row r="496" spans="1:2">
      <c r="A496" s="66"/>
    </row>
    <row r="497" spans="1:2">
      <c r="B497" s="16"/>
    </row>
    <row r="498" spans="1:2">
      <c r="A498" s="70"/>
    </row>
    <row r="500" spans="1:2">
      <c r="A500" s="70"/>
      <c r="B500" s="16"/>
    </row>
    <row r="502" spans="1:2">
      <c r="A502" s="64"/>
    </row>
    <row r="503" spans="1:2">
      <c r="A503" s="66"/>
      <c r="B503" s="16"/>
    </row>
    <row r="504" spans="1:2">
      <c r="A504" s="66"/>
    </row>
    <row r="505" spans="1:2">
      <c r="A505" s="66"/>
    </row>
    <row r="506" spans="1:2">
      <c r="A506" s="66"/>
      <c r="B506" s="16"/>
    </row>
    <row r="507" spans="1:2">
      <c r="A507" s="66"/>
    </row>
    <row r="509" spans="1:2">
      <c r="A509" s="70"/>
      <c r="B509" s="16"/>
    </row>
    <row r="511" spans="1:2">
      <c r="A511" s="70"/>
    </row>
    <row r="512" spans="1:2">
      <c r="B512" s="16"/>
    </row>
    <row r="513" spans="1:5">
      <c r="A513" s="64"/>
      <c r="B513" s="16"/>
    </row>
    <row r="514" spans="1:5">
      <c r="A514" s="66"/>
    </row>
    <row r="515" spans="1:5">
      <c r="A515" s="66"/>
      <c r="B515" s="16"/>
    </row>
    <row r="516" spans="1:5">
      <c r="B516" s="16"/>
    </row>
    <row r="517" spans="1:5">
      <c r="A517" s="70"/>
    </row>
    <row r="518" spans="1:5">
      <c r="B518" s="16"/>
    </row>
    <row r="519" spans="1:5">
      <c r="A519" s="70"/>
      <c r="B519" s="16"/>
    </row>
    <row r="520" spans="1:5">
      <c r="B520" s="80"/>
      <c r="C520" s="37"/>
      <c r="D520" s="37"/>
      <c r="E520" s="37"/>
    </row>
    <row r="521" spans="1:5">
      <c r="A521" s="64"/>
      <c r="B521" s="16"/>
    </row>
    <row r="522" spans="1:5">
      <c r="A522" s="66"/>
    </row>
    <row r="523" spans="1:5">
      <c r="A523" s="66"/>
      <c r="B523" s="80"/>
    </row>
    <row r="524" spans="1:5">
      <c r="B524" s="80"/>
    </row>
    <row r="525" spans="1:5">
      <c r="A525" s="70"/>
    </row>
    <row r="526" spans="1:5">
      <c r="B526" s="16"/>
    </row>
    <row r="527" spans="1:5">
      <c r="A527" s="70"/>
      <c r="B527" s="80"/>
    </row>
    <row r="529" spans="1:2">
      <c r="A529" s="64"/>
      <c r="B529" s="16"/>
    </row>
    <row r="530" spans="1:2">
      <c r="A530" s="66"/>
      <c r="B530" s="80"/>
    </row>
    <row r="531" spans="1:2">
      <c r="A531" s="66"/>
    </row>
    <row r="532" spans="1:2">
      <c r="A532" s="66"/>
      <c r="B532" s="16"/>
    </row>
    <row r="533" spans="1:2">
      <c r="A533" s="66"/>
      <c r="B533" s="80"/>
    </row>
    <row r="534" spans="1:2">
      <c r="A534" s="66"/>
    </row>
    <row r="535" spans="1:2">
      <c r="A535" s="66"/>
      <c r="B535" s="16"/>
    </row>
    <row r="536" spans="1:2">
      <c r="A536" s="66"/>
    </row>
    <row r="537" spans="1:2">
      <c r="A537" s="66"/>
    </row>
    <row r="538" spans="1:2">
      <c r="A538" s="66"/>
      <c r="B538" s="16"/>
    </row>
    <row r="539" spans="1:2">
      <c r="A539" s="66"/>
    </row>
    <row r="541" spans="1:2">
      <c r="A541" s="70"/>
      <c r="B541" s="16"/>
    </row>
    <row r="543" spans="1:2">
      <c r="A543" s="70"/>
      <c r="B543" s="78"/>
    </row>
    <row r="544" spans="1:2">
      <c r="B544" s="16"/>
    </row>
    <row r="545" spans="1:2">
      <c r="A545" s="64"/>
      <c r="B545" s="16"/>
    </row>
    <row r="546" spans="1:2">
      <c r="A546" s="66"/>
      <c r="B546" s="16"/>
    </row>
    <row r="547" spans="1:2">
      <c r="A547" s="66"/>
    </row>
    <row r="548" spans="1:2">
      <c r="A548" s="66"/>
    </row>
    <row r="549" spans="1:2">
      <c r="A549" s="66"/>
      <c r="B549" s="16"/>
    </row>
    <row r="550" spans="1:2">
      <c r="A550" s="66"/>
    </row>
    <row r="551" spans="1:2">
      <c r="A551" s="66"/>
    </row>
    <row r="552" spans="1:2">
      <c r="B552" s="16"/>
    </row>
    <row r="553" spans="1:2">
      <c r="A553" s="70"/>
      <c r="B553" s="16"/>
    </row>
    <row r="554" spans="1:2">
      <c r="B554" s="16"/>
    </row>
    <row r="555" spans="1:2">
      <c r="A555" s="70"/>
      <c r="B555" s="16"/>
    </row>
    <row r="556" spans="1:2">
      <c r="B556" s="16"/>
    </row>
    <row r="557" spans="1:2">
      <c r="A557" s="64"/>
      <c r="B557" s="16"/>
    </row>
    <row r="558" spans="1:2">
      <c r="A558" s="66"/>
    </row>
    <row r="559" spans="1:2">
      <c r="A559" s="66"/>
      <c r="B559" s="16"/>
    </row>
    <row r="560" spans="1:2">
      <c r="A560" s="66"/>
      <c r="B560" s="16"/>
    </row>
    <row r="561" spans="1:5">
      <c r="B561" s="16"/>
    </row>
    <row r="562" spans="1:5">
      <c r="B562" s="16"/>
    </row>
    <row r="563" spans="1:5">
      <c r="A563" s="70"/>
      <c r="B563" s="16"/>
    </row>
    <row r="564" spans="1:5">
      <c r="B564" s="16"/>
    </row>
    <row r="565" spans="1:5">
      <c r="A565" s="70"/>
      <c r="B565" s="16"/>
    </row>
    <row r="567" spans="1:5">
      <c r="A567" s="64"/>
    </row>
    <row r="568" spans="1:5">
      <c r="A568" s="66"/>
      <c r="B568" s="16"/>
    </row>
    <row r="569" spans="1:5">
      <c r="B569" s="16"/>
    </row>
    <row r="570" spans="1:5">
      <c r="A570" s="70"/>
      <c r="B570" s="16"/>
    </row>
    <row r="571" spans="1:5">
      <c r="B571" s="16"/>
    </row>
    <row r="572" spans="1:5">
      <c r="A572" s="70"/>
      <c r="B572" s="16"/>
    </row>
    <row r="573" spans="1:5">
      <c r="B573" s="16"/>
    </row>
    <row r="574" spans="1:5">
      <c r="A574" s="64"/>
      <c r="B574" s="16"/>
    </row>
    <row r="575" spans="1:5">
      <c r="A575" s="66"/>
      <c r="B575" s="16"/>
    </row>
    <row r="576" spans="1:5">
      <c r="A576" s="66"/>
      <c r="B576" s="80"/>
      <c r="C576" s="37"/>
      <c r="D576" s="37"/>
      <c r="E576" s="37"/>
    </row>
    <row r="577" spans="1:2">
      <c r="B577" s="16"/>
    </row>
    <row r="578" spans="1:2">
      <c r="A578" s="70"/>
      <c r="B578" s="80"/>
    </row>
    <row r="580" spans="1:2">
      <c r="A580" s="70"/>
    </row>
    <row r="581" spans="1:2">
      <c r="B581" s="16"/>
    </row>
    <row r="582" spans="1:2">
      <c r="A582" s="64"/>
      <c r="B582" s="16"/>
    </row>
    <row r="583" spans="1:2">
      <c r="A583" s="66"/>
    </row>
    <row r="584" spans="1:2">
      <c r="A584" s="66"/>
    </row>
    <row r="585" spans="1:2">
      <c r="A585" s="66"/>
      <c r="B585" s="16"/>
    </row>
    <row r="586" spans="1:2">
      <c r="A586" s="66"/>
      <c r="B586" s="16"/>
    </row>
    <row r="587" spans="1:2">
      <c r="A587" s="66"/>
      <c r="B587" s="16"/>
    </row>
    <row r="588" spans="1:2">
      <c r="A588" s="66"/>
      <c r="B588" s="16"/>
    </row>
    <row r="589" spans="1:2">
      <c r="A589" s="66"/>
      <c r="B589" s="16"/>
    </row>
    <row r="590" spans="1:2">
      <c r="A590" s="66"/>
    </row>
    <row r="591" spans="1:2">
      <c r="A591" s="66"/>
    </row>
    <row r="592" spans="1:2">
      <c r="A592" s="66"/>
      <c r="B592" s="16"/>
    </row>
    <row r="593" spans="1:5">
      <c r="A593" s="66"/>
      <c r="B593" s="16"/>
    </row>
    <row r="594" spans="1:5">
      <c r="B594" s="16"/>
    </row>
    <row r="595" spans="1:5">
      <c r="B595" s="16"/>
    </row>
    <row r="596" spans="1:5">
      <c r="A596" s="70"/>
      <c r="B596" s="16"/>
    </row>
    <row r="597" spans="1:5">
      <c r="B597" s="80"/>
      <c r="C597" s="37"/>
      <c r="D597" s="37"/>
      <c r="E597" s="37"/>
    </row>
    <row r="598" spans="1:5">
      <c r="A598" s="70"/>
      <c r="B598" s="16"/>
    </row>
    <row r="599" spans="1:5">
      <c r="B599" s="80"/>
    </row>
    <row r="602" spans="1:5">
      <c r="B602" s="16"/>
    </row>
    <row r="603" spans="1:5">
      <c r="B603" s="16"/>
    </row>
    <row r="605" spans="1:5">
      <c r="B605" s="16"/>
    </row>
    <row r="608" spans="1:5">
      <c r="B608" s="16"/>
    </row>
    <row r="609" spans="2:5">
      <c r="B609" s="16"/>
    </row>
    <row r="612" spans="2:5">
      <c r="B612" s="16"/>
    </row>
    <row r="615" spans="2:5">
      <c r="B615" s="80"/>
      <c r="C615" s="37"/>
      <c r="D615" s="37"/>
      <c r="E615" s="37"/>
    </row>
    <row r="617" spans="2:5">
      <c r="B617" s="68"/>
      <c r="C617" s="69"/>
      <c r="D617" s="69"/>
      <c r="E617" s="69"/>
    </row>
    <row r="620" spans="2:5">
      <c r="B620" s="68"/>
    </row>
    <row r="622" spans="2:5">
      <c r="B622" s="68"/>
    </row>
    <row r="624" spans="2:5">
      <c r="B624" s="62"/>
    </row>
    <row r="625" spans="2:5">
      <c r="B625" s="71"/>
      <c r="C625" s="72"/>
      <c r="D625" s="72"/>
      <c r="E625" s="72"/>
    </row>
    <row r="627" spans="2:5">
      <c r="B627" s="68"/>
      <c r="C627" s="69"/>
      <c r="D627" s="69"/>
      <c r="E627" s="69"/>
    </row>
    <row r="629" spans="2:5">
      <c r="B629" s="68"/>
      <c r="C629" s="69"/>
      <c r="D629" s="69"/>
      <c r="E629" s="69"/>
    </row>
    <row r="631" spans="2:5">
      <c r="B631" s="62"/>
    </row>
    <row r="632" spans="2:5">
      <c r="B632" s="71"/>
      <c r="C632" s="72"/>
      <c r="D632" s="72"/>
      <c r="E632" s="72"/>
    </row>
    <row r="634" spans="2:5">
      <c r="B634" s="68"/>
      <c r="C634" s="69"/>
      <c r="D634" s="69"/>
      <c r="E634" s="69"/>
    </row>
    <row r="636" spans="2:5">
      <c r="B636" s="68"/>
      <c r="C636" s="69"/>
      <c r="D636" s="69"/>
      <c r="E636" s="69"/>
    </row>
    <row r="638" spans="2:5">
      <c r="B638" s="62"/>
    </row>
    <row r="639" spans="2:5">
      <c r="B639" s="71"/>
      <c r="C639" s="72"/>
      <c r="D639" s="72"/>
      <c r="E639" s="72"/>
    </row>
    <row r="641" spans="2:5">
      <c r="B641" s="68"/>
      <c r="C641" s="69"/>
      <c r="D641" s="69"/>
      <c r="E641" s="69"/>
    </row>
    <row r="643" spans="2:5">
      <c r="B643" s="68"/>
      <c r="C643" s="69"/>
      <c r="D643" s="69"/>
      <c r="E643" s="69"/>
    </row>
    <row r="645" spans="2:5">
      <c r="B645" s="62"/>
    </row>
    <row r="646" spans="2:5">
      <c r="B646" s="71"/>
      <c r="C646" s="72"/>
      <c r="D646" s="72"/>
      <c r="E646" s="72"/>
    </row>
    <row r="647" spans="2:5">
      <c r="B647" s="71"/>
      <c r="C647" s="72"/>
      <c r="D647" s="72"/>
      <c r="E647" s="72"/>
    </row>
    <row r="648" spans="2:5">
      <c r="B648" s="71"/>
      <c r="C648" s="72"/>
      <c r="D648" s="72"/>
      <c r="E648" s="72"/>
    </row>
    <row r="649" spans="2:5">
      <c r="B649" s="71"/>
      <c r="C649" s="72"/>
      <c r="D649" s="72"/>
      <c r="E649" s="72"/>
    </row>
    <row r="650" spans="2:5">
      <c r="B650" s="71"/>
      <c r="C650" s="72"/>
      <c r="D650" s="72"/>
      <c r="E650" s="72"/>
    </row>
    <row r="652" spans="2:5">
      <c r="B652" s="68"/>
      <c r="C652" s="69"/>
      <c r="D652" s="69"/>
      <c r="E652" s="69"/>
    </row>
    <row r="654" spans="2:5">
      <c r="B654" s="68"/>
      <c r="C654" s="69"/>
      <c r="D654" s="69"/>
      <c r="E654" s="69"/>
    </row>
    <row r="656" spans="2:5">
      <c r="B656" s="62"/>
    </row>
    <row r="657" spans="2:5">
      <c r="B657" s="71"/>
      <c r="C657" s="72"/>
      <c r="D657" s="72"/>
      <c r="E657" s="72"/>
    </row>
    <row r="658" spans="2:5">
      <c r="B658" s="71"/>
      <c r="C658" s="72"/>
      <c r="D658" s="72"/>
      <c r="E658" s="72"/>
    </row>
    <row r="660" spans="2:5">
      <c r="B660" s="68"/>
      <c r="C660" s="69"/>
      <c r="D660" s="69"/>
      <c r="E660" s="69"/>
    </row>
    <row r="662" spans="2:5">
      <c r="B662" s="68"/>
      <c r="C662" s="69"/>
      <c r="D662" s="69"/>
      <c r="E662" s="69"/>
    </row>
    <row r="664" spans="2:5">
      <c r="B664" s="62"/>
    </row>
    <row r="665" spans="2:5">
      <c r="B665" s="71"/>
      <c r="C665" s="72"/>
      <c r="D665" s="72"/>
      <c r="E665" s="72"/>
    </row>
    <row r="666" spans="2:5">
      <c r="B666" s="71"/>
      <c r="C666" s="72"/>
      <c r="D666" s="72"/>
      <c r="E666" s="72"/>
    </row>
    <row r="668" spans="2:5">
      <c r="B668" s="68"/>
      <c r="C668" s="69"/>
      <c r="D668" s="69"/>
      <c r="E668" s="69"/>
    </row>
    <row r="670" spans="2:5">
      <c r="B670" s="68"/>
      <c r="C670" s="69"/>
      <c r="D670" s="69"/>
      <c r="E670" s="69"/>
    </row>
    <row r="672" spans="2:5">
      <c r="B672" s="62"/>
    </row>
    <row r="673" spans="2:5">
      <c r="B673" s="71"/>
      <c r="C673" s="72"/>
      <c r="D673" s="72"/>
      <c r="E673" s="72"/>
    </row>
    <row r="674" spans="2:5">
      <c r="B674" s="71"/>
      <c r="C674" s="72"/>
      <c r="D674" s="72"/>
      <c r="E674" s="72"/>
    </row>
    <row r="675" spans="2:5">
      <c r="B675" s="71"/>
      <c r="C675" s="72"/>
      <c r="D675" s="72"/>
      <c r="E675" s="72"/>
    </row>
    <row r="676" spans="2:5">
      <c r="B676" s="71"/>
      <c r="C676" s="72"/>
      <c r="D676" s="72"/>
      <c r="E676" s="72"/>
    </row>
    <row r="677" spans="2:5">
      <c r="B677" s="71"/>
      <c r="C677" s="72"/>
      <c r="D677" s="72"/>
      <c r="E677" s="72"/>
    </row>
    <row r="678" spans="2:5">
      <c r="B678" s="71"/>
      <c r="C678" s="72"/>
      <c r="D678" s="72"/>
      <c r="E678" s="72"/>
    </row>
    <row r="679" spans="2:5">
      <c r="B679" s="71"/>
      <c r="C679" s="72"/>
      <c r="D679" s="72"/>
      <c r="E679" s="72"/>
    </row>
    <row r="680" spans="2:5">
      <c r="B680" s="71"/>
      <c r="C680" s="72"/>
      <c r="D680" s="72"/>
      <c r="E680" s="72"/>
    </row>
    <row r="681" spans="2:5">
      <c r="B681" s="71"/>
      <c r="C681" s="72"/>
      <c r="D681" s="72"/>
      <c r="E681" s="72"/>
    </row>
    <row r="682" spans="2:5">
      <c r="B682" s="71"/>
      <c r="C682" s="72"/>
      <c r="D682" s="72"/>
      <c r="E682" s="72"/>
    </row>
    <row r="684" spans="2:5">
      <c r="B684" s="68"/>
      <c r="C684" s="69"/>
      <c r="D684" s="69"/>
      <c r="E684" s="69"/>
    </row>
    <row r="686" spans="2:5">
      <c r="B686" s="68"/>
      <c r="C686" s="69"/>
      <c r="D686" s="69"/>
      <c r="E686" s="69"/>
    </row>
    <row r="688" spans="2:5">
      <c r="B688" s="62"/>
    </row>
    <row r="689" spans="2:5">
      <c r="B689" s="71"/>
      <c r="C689" s="72"/>
      <c r="D689" s="72"/>
      <c r="E689" s="72"/>
    </row>
    <row r="690" spans="2:5">
      <c r="B690" s="71"/>
      <c r="C690" s="72"/>
      <c r="D690" s="72"/>
      <c r="E690" s="72"/>
    </row>
    <row r="691" spans="2:5">
      <c r="B691" s="71"/>
      <c r="C691" s="72"/>
      <c r="D691" s="72"/>
      <c r="E691" s="72"/>
    </row>
    <row r="692" spans="2:5">
      <c r="B692" s="71"/>
      <c r="C692" s="72"/>
      <c r="D692" s="72"/>
      <c r="E692" s="72"/>
    </row>
    <row r="693" spans="2:5">
      <c r="B693" s="71"/>
      <c r="C693" s="72"/>
      <c r="D693" s="72"/>
      <c r="E693" s="72"/>
    </row>
    <row r="694" spans="2:5">
      <c r="B694" s="71"/>
      <c r="C694" s="72"/>
      <c r="D694" s="72"/>
      <c r="E694" s="72"/>
    </row>
    <row r="696" spans="2:5">
      <c r="B696" s="68"/>
      <c r="C696" s="69"/>
      <c r="D696" s="69"/>
      <c r="E696" s="69"/>
    </row>
    <row r="698" spans="2:5">
      <c r="B698" s="68"/>
      <c r="C698" s="69"/>
      <c r="D698" s="69"/>
      <c r="E698" s="69"/>
    </row>
    <row r="700" spans="2:5">
      <c r="B700" s="62"/>
    </row>
    <row r="701" spans="2:5">
      <c r="B701" s="71"/>
      <c r="C701" s="72"/>
      <c r="D701" s="72"/>
      <c r="E701" s="72"/>
    </row>
    <row r="702" spans="2:5">
      <c r="B702" s="71"/>
      <c r="C702" s="72"/>
      <c r="D702" s="72"/>
      <c r="E702" s="72"/>
    </row>
    <row r="703" spans="2:5">
      <c r="B703" s="71"/>
      <c r="C703" s="72"/>
      <c r="D703" s="72"/>
      <c r="E703" s="72"/>
    </row>
    <row r="706" spans="2:5">
      <c r="B706" s="68"/>
      <c r="C706" s="69"/>
      <c r="D706" s="69"/>
      <c r="E706" s="69"/>
    </row>
    <row r="708" spans="2:5">
      <c r="B708" s="68"/>
      <c r="C708" s="69"/>
      <c r="D708" s="69"/>
      <c r="E708" s="69"/>
    </row>
    <row r="710" spans="2:5">
      <c r="B710" s="62"/>
    </row>
    <row r="711" spans="2:5">
      <c r="B711" s="71"/>
      <c r="C711" s="72"/>
      <c r="D711" s="72"/>
      <c r="E711" s="72"/>
    </row>
    <row r="713" spans="2:5">
      <c r="B713" s="68"/>
      <c r="C713" s="69"/>
      <c r="D713" s="69"/>
      <c r="E713" s="69"/>
    </row>
    <row r="715" spans="2:5">
      <c r="B715" s="68"/>
      <c r="C715" s="69"/>
      <c r="D715" s="69"/>
      <c r="E715" s="69"/>
    </row>
    <row r="717" spans="2:5">
      <c r="B717" s="62"/>
    </row>
    <row r="718" spans="2:5">
      <c r="B718" s="71"/>
      <c r="C718" s="72"/>
      <c r="D718" s="72"/>
      <c r="E718" s="72"/>
    </row>
    <row r="719" spans="2:5">
      <c r="B719" s="71"/>
      <c r="C719" s="72"/>
      <c r="D719" s="72"/>
      <c r="E719" s="72"/>
    </row>
    <row r="721" spans="2:5">
      <c r="B721" s="68"/>
      <c r="C721" s="69"/>
      <c r="D721" s="69"/>
      <c r="E721" s="69"/>
    </row>
    <row r="723" spans="2:5">
      <c r="B723" s="68"/>
      <c r="C723" s="69"/>
      <c r="D723" s="69"/>
      <c r="E723" s="69"/>
    </row>
    <row r="725" spans="2:5">
      <c r="B725" s="62"/>
    </row>
    <row r="726" spans="2:5">
      <c r="B726" s="71"/>
      <c r="C726" s="72"/>
      <c r="D726" s="72"/>
      <c r="E726" s="72"/>
    </row>
    <row r="727" spans="2:5">
      <c r="B727" s="71"/>
      <c r="C727" s="72"/>
      <c r="D727" s="72"/>
      <c r="E727" s="72"/>
    </row>
    <row r="728" spans="2:5">
      <c r="B728" s="71"/>
      <c r="C728" s="72"/>
      <c r="D728" s="72"/>
      <c r="E728" s="72"/>
    </row>
    <row r="729" spans="2:5">
      <c r="B729" s="71"/>
      <c r="C729" s="72"/>
      <c r="D729" s="72"/>
      <c r="E729" s="72"/>
    </row>
    <row r="730" spans="2:5">
      <c r="B730" s="71"/>
      <c r="C730" s="72"/>
      <c r="D730" s="72"/>
      <c r="E730" s="72"/>
    </row>
    <row r="731" spans="2:5">
      <c r="B731" s="71"/>
      <c r="C731" s="72"/>
      <c r="D731" s="72"/>
      <c r="E731" s="72"/>
    </row>
    <row r="732" spans="2:5">
      <c r="B732" s="71"/>
      <c r="C732" s="72"/>
      <c r="D732" s="72"/>
      <c r="E732" s="72"/>
    </row>
    <row r="733" spans="2:5">
      <c r="B733" s="71"/>
      <c r="C733" s="72"/>
      <c r="D733" s="72"/>
      <c r="E733" s="72"/>
    </row>
    <row r="734" spans="2:5">
      <c r="B734" s="71"/>
      <c r="C734" s="72"/>
      <c r="D734" s="72"/>
      <c r="E734" s="72"/>
    </row>
    <row r="735" spans="2:5">
      <c r="B735" s="71"/>
      <c r="C735" s="72"/>
      <c r="D735" s="72"/>
      <c r="E735" s="72"/>
    </row>
    <row r="736" spans="2:5">
      <c r="B736" s="71"/>
      <c r="C736" s="72"/>
      <c r="D736" s="72"/>
      <c r="E736" s="72"/>
    </row>
    <row r="739" spans="2:5">
      <c r="B739" s="68"/>
      <c r="C739" s="69"/>
      <c r="D739" s="69"/>
      <c r="E739" s="69"/>
    </row>
    <row r="741" spans="2:5">
      <c r="B741" s="68"/>
      <c r="C741" s="69"/>
      <c r="D741" s="69"/>
      <c r="E741" s="69"/>
    </row>
  </sheetData>
  <mergeCells count="3">
    <mergeCell ref="A1:E1"/>
    <mergeCell ref="A2:B2"/>
    <mergeCell ref="A3:B3"/>
  </mergeCells>
  <phoneticPr fontId="22" type="noConversion"/>
  <printOptions horizontalCentered="1"/>
  <pageMargins left="0.19685039370078741" right="0.19685039370078741" top="0.62992125984251968" bottom="0.62992125984251968" header="0.51181102362204722" footer="0.51181102362204722"/>
  <pageSetup paperSize="9" scale="90" firstPageNumber="757" fitToHeight="0" orientation="portrait" useFirstPageNumber="1" r:id="rId1"/>
  <headerFooter alignWithMargins="0">
    <oddFooter>&amp;C&amp;P</oddFooter>
  </headerFooter>
  <rowBreaks count="3" manualBreakCount="3">
    <brk id="61" max="4" man="1"/>
    <brk id="125" max="4" man="1"/>
    <brk id="208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5C3BF72F0814C92E4AE2D4DA35748" ma:contentTypeVersion="13" ma:contentTypeDescription="Stvaranje novog dokumenta." ma:contentTypeScope="" ma:versionID="8ec0a3f31234cdd7491d9ed4fb95008b">
  <xsd:schema xmlns:xsd="http://www.w3.org/2001/XMLSchema" xmlns:xs="http://www.w3.org/2001/XMLSchema" xmlns:p="http://schemas.microsoft.com/office/2006/metadata/properties" xmlns:ns3="d6d73627-272d-413f-8952-5e49debf45a4" xmlns:ns4="e671818d-77e8-491c-8152-6f39253f8f49" targetNamespace="http://schemas.microsoft.com/office/2006/metadata/properties" ma:root="true" ma:fieldsID="1b746bfb69ce27136f93fb15d23cc4f1" ns3:_="" ns4:_="">
    <xsd:import namespace="d6d73627-272d-413f-8952-5e49debf45a4"/>
    <xsd:import namespace="e671818d-77e8-491c-8152-6f39253f8f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73627-272d-413f-8952-5e49debf4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1818d-77e8-491c-8152-6f39253f8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A289A0-010A-48EF-8CAA-7C110FF87D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E5C1A6-366F-41EB-8F89-FE49E198C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73627-272d-413f-8952-5e49debf45a4"/>
    <ds:schemaRef ds:uri="e671818d-77e8-491c-8152-6f39253f8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 </vt:lpstr>
      <vt:lpstr>'posebni dio '!Ispis_naslova</vt:lpstr>
      <vt:lpstr>prihodi!Ispis_naslova</vt:lpstr>
      <vt:lpstr>'račun financiranja'!Ispis_naslova</vt:lpstr>
      <vt:lpstr>'rashodi-opći dio'!Ispis_naslova</vt:lpstr>
      <vt:lpstr>bilanca!Podrucje_ispisa</vt:lpstr>
      <vt:lpstr>'posebni dio '!Podrucje_ispisa</vt:lpstr>
      <vt:lpstr>prihodi!Podrucje_ispisa</vt:lpstr>
      <vt:lpstr>'račun financiranja'!Podrucje_ispisa</vt:lpstr>
      <vt:lpstr>'rashodi-opći dio'!Podrucje_ispisa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Velimir Horvat</dc:creator>
  <cp:keywords/>
  <dc:description/>
  <cp:lastModifiedBy>mfkor</cp:lastModifiedBy>
  <cp:revision/>
  <cp:lastPrinted>2020-05-06T08:39:34Z</cp:lastPrinted>
  <dcterms:created xsi:type="dcterms:W3CDTF">2001-11-29T15:00:47Z</dcterms:created>
  <dcterms:modified xsi:type="dcterms:W3CDTF">2020-05-06T08:39:41Z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0x01010022B5C3BF72F0814C92E4AE2D4DA35748</vt:lpwstr>
  </property>
  <property fmtid="{D5CDD505-2E9C-101B-9397-08002B2CF9AE}" pid="3" name="BExAnalyzer_OldName">
    <vt:lpwstr>IZVREN~1.XLS</vt:lpwstr>
  </property>
</Properties>
</file>